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по экономике и прогнозированию\Молоцило О.В\ПРОГНОЗ с изменениями\"/>
    </mc:Choice>
  </mc:AlternateContent>
  <bookViews>
    <workbookView xWindow="-105" yWindow="-105" windowWidth="20370" windowHeight="12210" tabRatio="778" activeTab="4"/>
  </bookViews>
  <sheets>
    <sheet name="Прогноз 2021 " sheetId="1" r:id="rId1"/>
    <sheet name="Приложение 2" sheetId="2" r:id="rId2"/>
    <sheet name="Прил 3 (расчет ИФО) (2)" sheetId="9" r:id="rId3"/>
    <sheet name="Прил 4 (показатели предприятий)" sheetId="13" r:id="rId4"/>
    <sheet name="Прил 5 Прогноз по поселениям" sheetId="8" r:id="rId5"/>
    <sheet name="Прил 6 Инвестпроекты" sheetId="12" r:id="rId6"/>
  </sheets>
  <definedNames>
    <definedName name="_xlnm._FilterDatabase" localSheetId="1" hidden="1">'Приложение 2'!$A$4:$AL$479</definedName>
    <definedName name="_xlnm.Print_Titles" localSheetId="2">'Прил 3 (расчет ИФО) (2)'!$5:$7</definedName>
    <definedName name="_xlnm.Print_Titles" localSheetId="4">'Прил 5 Прогноз по поселениям'!$B:$B,'Прил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2021 '!$6:$8</definedName>
    <definedName name="_xlnm.Print_Area" localSheetId="2">'Прил 3 (расчет ИФО) (2)'!$A$1:$T$70</definedName>
    <definedName name="_xlnm.Print_Area" localSheetId="3">'Прил 4 (показатели предприятий)'!$A$1:$I$68</definedName>
    <definedName name="_xlnm.Print_Area" localSheetId="4">'Прил 5 Прогноз по поселениям'!$A$1:$AR$34</definedName>
    <definedName name="_xlnm.Print_Area" localSheetId="5">'Прил 6 Инвестпроекты'!$A$1:$N$12</definedName>
    <definedName name="_xlnm.Print_Area" localSheetId="1">'Приложение 2'!$A$1:$AL$479</definedName>
    <definedName name="_xlnm.Print_Area" localSheetId="0">'Прогноз 2021 '!$A$1:$I$166</definedName>
  </definedNames>
  <calcPr calcId="191029"/>
</workbook>
</file>

<file path=xl/calcChain.xml><?xml version="1.0" encoding="utf-8"?>
<calcChain xmlns="http://schemas.openxmlformats.org/spreadsheetml/2006/main">
  <c r="P51" i="9" l="1"/>
  <c r="Q51" i="9"/>
  <c r="R51" i="9"/>
  <c r="S51" i="9"/>
  <c r="T51" i="9"/>
  <c r="K16" i="2"/>
  <c r="L16" i="2"/>
  <c r="M16" i="2"/>
  <c r="N16" i="2"/>
  <c r="O16" i="2"/>
  <c r="P16" i="2"/>
  <c r="Q16" i="2"/>
  <c r="R16" i="2"/>
  <c r="S16" i="2"/>
  <c r="J16" i="2"/>
  <c r="I16" i="2"/>
  <c r="L6" i="12" l="1"/>
  <c r="L11" i="12" s="1"/>
  <c r="L12" i="12" s="1"/>
  <c r="K6" i="12"/>
  <c r="K11" i="12" s="1"/>
  <c r="K12" i="12" s="1"/>
  <c r="J6" i="12"/>
  <c r="J11" i="12" s="1"/>
  <c r="J12" i="12" s="1"/>
  <c r="N6" i="12"/>
  <c r="N11" i="12" s="1"/>
  <c r="N12" i="12" s="1"/>
  <c r="M6" i="12"/>
  <c r="M11" i="12" s="1"/>
  <c r="M12" i="12" s="1"/>
  <c r="I6" i="12" l="1"/>
  <c r="I11" i="12" s="1"/>
  <c r="I12" i="12" s="1"/>
  <c r="H6" i="12"/>
  <c r="H11" i="12" s="1"/>
  <c r="H12" i="12" s="1"/>
  <c r="AM31" i="8" l="1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M9" i="8"/>
  <c r="AM8" i="8"/>
  <c r="N31" i="8"/>
  <c r="L31" i="8"/>
  <c r="L30" i="8"/>
  <c r="M30" i="8" s="1"/>
  <c r="N30" i="8" s="1"/>
  <c r="L29" i="8"/>
  <c r="M29" i="8" s="1"/>
  <c r="N29" i="8" s="1"/>
  <c r="L28" i="8"/>
  <c r="M28" i="8" s="1"/>
  <c r="N28" i="8" s="1"/>
  <c r="L27" i="8"/>
  <c r="M27" i="8" s="1"/>
  <c r="N27" i="8" s="1"/>
  <c r="L26" i="8"/>
  <c r="M26" i="8" s="1"/>
  <c r="N26" i="8" s="1"/>
  <c r="L25" i="8"/>
  <c r="M25" i="8" s="1"/>
  <c r="N25" i="8" s="1"/>
  <c r="L24" i="8"/>
  <c r="M24" i="8" s="1"/>
  <c r="N24" i="8" s="1"/>
  <c r="L23" i="8"/>
  <c r="M23" i="8" s="1"/>
  <c r="N23" i="8" s="1"/>
  <c r="L22" i="8"/>
  <c r="M22" i="8" s="1"/>
  <c r="N22" i="8" s="1"/>
  <c r="L21" i="8"/>
  <c r="M21" i="8" s="1"/>
  <c r="N21" i="8" s="1"/>
  <c r="L20" i="8"/>
  <c r="M20" i="8" s="1"/>
  <c r="N20" i="8" s="1"/>
  <c r="L19" i="8"/>
  <c r="M19" i="8" s="1"/>
  <c r="N19" i="8" s="1"/>
  <c r="M18" i="8"/>
  <c r="N18" i="8" s="1"/>
  <c r="L18" i="8"/>
  <c r="L17" i="8"/>
  <c r="M17" i="8" s="1"/>
  <c r="N17" i="8" s="1"/>
  <c r="L16" i="8"/>
  <c r="M16" i="8" s="1"/>
  <c r="N16" i="8" s="1"/>
  <c r="L15" i="8"/>
  <c r="M15" i="8" s="1"/>
  <c r="N15" i="8" s="1"/>
  <c r="M14" i="8"/>
  <c r="N14" i="8" s="1"/>
  <c r="L14" i="8"/>
  <c r="L13" i="8"/>
  <c r="M13" i="8" s="1"/>
  <c r="N13" i="8" s="1"/>
  <c r="L12" i="8"/>
  <c r="M12" i="8" s="1"/>
  <c r="N12" i="8" s="1"/>
  <c r="L11" i="8"/>
  <c r="M11" i="8" s="1"/>
  <c r="N11" i="8" s="1"/>
  <c r="M10" i="8"/>
  <c r="N10" i="8" s="1"/>
  <c r="L10" i="8"/>
  <c r="O8" i="8"/>
  <c r="L8" i="8"/>
  <c r="M8" i="8" s="1"/>
  <c r="N8" i="8" s="1"/>
  <c r="F31" i="8"/>
  <c r="G31" i="8" s="1"/>
  <c r="H31" i="8" s="1"/>
  <c r="F30" i="8"/>
  <c r="G30" i="8" s="1"/>
  <c r="H30" i="8" s="1"/>
  <c r="G29" i="8"/>
  <c r="H29" i="8" s="1"/>
  <c r="F29" i="8"/>
  <c r="F28" i="8"/>
  <c r="G28" i="8" s="1"/>
  <c r="H28" i="8" s="1"/>
  <c r="F27" i="8"/>
  <c r="G27" i="8" s="1"/>
  <c r="H27" i="8" s="1"/>
  <c r="F26" i="8"/>
  <c r="G26" i="8" s="1"/>
  <c r="H26" i="8" s="1"/>
  <c r="G25" i="8"/>
  <c r="H25" i="8" s="1"/>
  <c r="F25" i="8"/>
  <c r="F24" i="8"/>
  <c r="G24" i="8" s="1"/>
  <c r="H24" i="8" s="1"/>
  <c r="F23" i="8"/>
  <c r="G23" i="8" s="1"/>
  <c r="H23" i="8" s="1"/>
  <c r="F22" i="8"/>
  <c r="G22" i="8" s="1"/>
  <c r="H22" i="8" s="1"/>
  <c r="F21" i="8"/>
  <c r="G21" i="8" s="1"/>
  <c r="H21" i="8" s="1"/>
  <c r="F20" i="8"/>
  <c r="G20" i="8" s="1"/>
  <c r="H20" i="8" s="1"/>
  <c r="F19" i="8"/>
  <c r="G19" i="8" s="1"/>
  <c r="H19" i="8" s="1"/>
  <c r="F18" i="8"/>
  <c r="G18" i="8" s="1"/>
  <c r="H18" i="8" s="1"/>
  <c r="G17" i="8"/>
  <c r="H17" i="8" s="1"/>
  <c r="F17" i="8"/>
  <c r="F16" i="8"/>
  <c r="G16" i="8" s="1"/>
  <c r="H16" i="8" s="1"/>
  <c r="F15" i="8"/>
  <c r="G15" i="8" s="1"/>
  <c r="H15" i="8" s="1"/>
  <c r="F14" i="8"/>
  <c r="G14" i="8" s="1"/>
  <c r="H14" i="8" s="1"/>
  <c r="F13" i="8"/>
  <c r="G13" i="8" s="1"/>
  <c r="H13" i="8" s="1"/>
  <c r="F12" i="8"/>
  <c r="G12" i="8" s="1"/>
  <c r="H12" i="8" s="1"/>
  <c r="F11" i="8"/>
  <c r="G11" i="8" s="1"/>
  <c r="H11" i="8" s="1"/>
  <c r="F10" i="8"/>
  <c r="G10" i="8" s="1"/>
  <c r="H10" i="8" s="1"/>
  <c r="G8" i="8"/>
  <c r="H8" i="8" s="1"/>
  <c r="F8" i="8"/>
  <c r="O423" i="2" l="1"/>
  <c r="P423" i="2"/>
  <c r="Q423" i="2"/>
  <c r="R423" i="2"/>
  <c r="S423" i="2"/>
  <c r="T423" i="2"/>
  <c r="U423" i="2"/>
  <c r="V423" i="2"/>
  <c r="W423" i="2"/>
  <c r="X423" i="2"/>
  <c r="Y423" i="2"/>
  <c r="Z423" i="2"/>
  <c r="D423" i="2"/>
  <c r="E423" i="2"/>
  <c r="F423" i="2"/>
  <c r="G423" i="2"/>
  <c r="H423" i="2"/>
  <c r="I423" i="2"/>
  <c r="J423" i="2"/>
  <c r="K423" i="2"/>
  <c r="L423" i="2"/>
  <c r="M423" i="2"/>
  <c r="N423" i="2"/>
  <c r="C423" i="2"/>
  <c r="AH423" i="2"/>
  <c r="AI423" i="2"/>
  <c r="AJ423" i="2"/>
  <c r="AK423" i="2"/>
  <c r="AL423" i="2"/>
  <c r="AG423" i="2"/>
  <c r="V16" i="2"/>
  <c r="AA41" i="2"/>
  <c r="AA19" i="2"/>
  <c r="AB19" i="2"/>
  <c r="AC19" i="2"/>
  <c r="AD19" i="2"/>
  <c r="AE19" i="2"/>
  <c r="AF19" i="2"/>
  <c r="AA20" i="2"/>
  <c r="AB20" i="2"/>
  <c r="AC20" i="2"/>
  <c r="AD20" i="2"/>
  <c r="AE20" i="2"/>
  <c r="AF20" i="2"/>
  <c r="I98" i="1" l="1"/>
  <c r="G98" i="1"/>
  <c r="E98" i="1"/>
  <c r="C98" i="1"/>
  <c r="D98" i="1"/>
  <c r="F98" i="1"/>
  <c r="H98" i="1"/>
  <c r="C106" i="1"/>
  <c r="C104" i="1" s="1"/>
  <c r="D106" i="1"/>
  <c r="D104" i="1" s="1"/>
  <c r="E106" i="1"/>
  <c r="E104" i="1" s="1"/>
  <c r="F106" i="1"/>
  <c r="F104" i="1" s="1"/>
  <c r="G106" i="1"/>
  <c r="G104" i="1" s="1"/>
  <c r="H106" i="1"/>
  <c r="H104" i="1" s="1"/>
  <c r="I106" i="1"/>
  <c r="I104" i="1" s="1"/>
  <c r="O57" i="9" l="1"/>
  <c r="N57" i="9"/>
  <c r="M57" i="9"/>
  <c r="L57" i="9"/>
  <c r="K57" i="9"/>
  <c r="J57" i="9"/>
  <c r="O56" i="9"/>
  <c r="N56" i="9"/>
  <c r="M56" i="9"/>
  <c r="L56" i="9"/>
  <c r="K56" i="9"/>
  <c r="J56" i="9"/>
  <c r="O55" i="9"/>
  <c r="N55" i="9"/>
  <c r="M55" i="9"/>
  <c r="L55" i="9"/>
  <c r="K55" i="9"/>
  <c r="J55" i="9"/>
  <c r="AI32" i="8" l="1"/>
  <c r="AJ32" i="8"/>
  <c r="AK32" i="8"/>
  <c r="AL32" i="8"/>
  <c r="Y9" i="8" l="1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8" i="8"/>
  <c r="P32" i="8" l="1"/>
  <c r="Q32" i="8"/>
  <c r="R32" i="8"/>
  <c r="S32" i="8"/>
  <c r="T32" i="8"/>
  <c r="H81" i="1" l="1"/>
  <c r="H79" i="1" l="1"/>
  <c r="H120" i="1" s="1"/>
  <c r="AC449" i="2"/>
  <c r="AD449" i="2"/>
  <c r="J448" i="2" l="1"/>
  <c r="D81" i="1" l="1"/>
  <c r="D79" i="1" s="1"/>
  <c r="D120" i="1" s="1"/>
  <c r="E81" i="1"/>
  <c r="E79" i="1" s="1"/>
  <c r="E120" i="1" s="1"/>
  <c r="F81" i="1"/>
  <c r="G81" i="1"/>
  <c r="I81" i="1"/>
  <c r="I79" i="1" s="1"/>
  <c r="I120" i="1" s="1"/>
  <c r="D59" i="1"/>
  <c r="D57" i="1" s="1"/>
  <c r="E59" i="1"/>
  <c r="E57" i="1" s="1"/>
  <c r="F59" i="1"/>
  <c r="F57" i="1" s="1"/>
  <c r="G59" i="1"/>
  <c r="G57" i="1" s="1"/>
  <c r="H59" i="1"/>
  <c r="H57" i="1" s="1"/>
  <c r="I59" i="1"/>
  <c r="I57" i="1" s="1"/>
  <c r="U446" i="2"/>
  <c r="G79" i="1" l="1"/>
  <c r="G120" i="1" s="1"/>
  <c r="F79" i="1"/>
  <c r="F120" i="1" s="1"/>
  <c r="C139" i="1"/>
  <c r="C59" i="1"/>
  <c r="C57" i="1" s="1"/>
  <c r="K15" i="9"/>
  <c r="J15" i="9"/>
  <c r="J13" i="9" l="1"/>
  <c r="C155" i="1"/>
  <c r="AH417" i="2" l="1"/>
  <c r="AI417" i="2"/>
  <c r="AJ417" i="2"/>
  <c r="AK417" i="2"/>
  <c r="AL417" i="2"/>
  <c r="AG417" i="2"/>
  <c r="D417" i="2"/>
  <c r="E417" i="2"/>
  <c r="F417" i="2"/>
  <c r="G417" i="2"/>
  <c r="H417" i="2"/>
  <c r="I417" i="2"/>
  <c r="J417" i="2"/>
  <c r="K417" i="2"/>
  <c r="L417" i="2"/>
  <c r="M417" i="2"/>
  <c r="N417" i="2"/>
  <c r="O417" i="2"/>
  <c r="P417" i="2"/>
  <c r="Q417" i="2"/>
  <c r="R417" i="2"/>
  <c r="S417" i="2"/>
  <c r="T417" i="2"/>
  <c r="U417" i="2"/>
  <c r="V417" i="2"/>
  <c r="W417" i="2"/>
  <c r="X417" i="2"/>
  <c r="Y417" i="2"/>
  <c r="Z417" i="2"/>
  <c r="C417" i="2"/>
  <c r="AA418" i="2"/>
  <c r="AB418" i="2"/>
  <c r="AC418" i="2"/>
  <c r="AD418" i="2"/>
  <c r="AE418" i="2"/>
  <c r="AF418" i="2"/>
  <c r="AH503" i="2"/>
  <c r="AI503" i="2"/>
  <c r="AJ503" i="2"/>
  <c r="AK503" i="2"/>
  <c r="AL503" i="2"/>
  <c r="AG503" i="2"/>
  <c r="V503" i="2"/>
  <c r="W503" i="2"/>
  <c r="X503" i="2"/>
  <c r="Y503" i="2"/>
  <c r="Z503" i="2"/>
  <c r="U503" i="2"/>
  <c r="AC503" i="2" l="1"/>
  <c r="AD503" i="2"/>
  <c r="AF503" i="2"/>
  <c r="AB503" i="2"/>
  <c r="AE503" i="2"/>
  <c r="AA503" i="2"/>
  <c r="V500" i="2"/>
  <c r="U500" i="2"/>
  <c r="AH55" i="2" l="1"/>
  <c r="AI55" i="2"/>
  <c r="AJ55" i="2"/>
  <c r="AK55" i="2"/>
  <c r="AL55" i="2"/>
  <c r="AG55" i="2"/>
  <c r="O55" i="2"/>
  <c r="P55" i="2"/>
  <c r="Q55" i="2"/>
  <c r="R55" i="2"/>
  <c r="S55" i="2"/>
  <c r="T55" i="2"/>
  <c r="U55" i="2"/>
  <c r="V55" i="2"/>
  <c r="W55" i="2"/>
  <c r="X55" i="2"/>
  <c r="Y55" i="2"/>
  <c r="Z55" i="2"/>
  <c r="I55" i="2"/>
  <c r="J55" i="2"/>
  <c r="K55" i="2"/>
  <c r="L55" i="2"/>
  <c r="M55" i="2"/>
  <c r="N55" i="2"/>
  <c r="D55" i="2"/>
  <c r="E55" i="2"/>
  <c r="F55" i="2"/>
  <c r="G55" i="2"/>
  <c r="H55" i="2"/>
  <c r="C55" i="2"/>
  <c r="AA27" i="2" l="1"/>
  <c r="AA57" i="2"/>
  <c r="AB57" i="2"/>
  <c r="AC57" i="2"/>
  <c r="AD57" i="2"/>
  <c r="AE57" i="2"/>
  <c r="AF57" i="2"/>
  <c r="AF63" i="2" l="1"/>
  <c r="AE63" i="2"/>
  <c r="AD63" i="2"/>
  <c r="AC63" i="2"/>
  <c r="AB63" i="2"/>
  <c r="AA63" i="2"/>
  <c r="AL61" i="2"/>
  <c r="AK61" i="2"/>
  <c r="AJ61" i="2"/>
  <c r="AI61" i="2"/>
  <c r="AH61" i="2"/>
  <c r="AG61" i="2"/>
  <c r="Z61" i="2"/>
  <c r="Z59" i="2" s="1"/>
  <c r="Y61" i="2"/>
  <c r="Y59" i="2" s="1"/>
  <c r="X61" i="2"/>
  <c r="X59" i="2" s="1"/>
  <c r="W61" i="2"/>
  <c r="V61" i="2"/>
  <c r="U61" i="2"/>
  <c r="U59" i="2" s="1"/>
  <c r="T61" i="2"/>
  <c r="T59" i="2" s="1"/>
  <c r="S61" i="2"/>
  <c r="S59" i="2" s="1"/>
  <c r="R61" i="2"/>
  <c r="R59" i="2" s="1"/>
  <c r="Q61" i="2"/>
  <c r="P61" i="2"/>
  <c r="O61" i="2"/>
  <c r="O59" i="2" s="1"/>
  <c r="N61" i="2"/>
  <c r="N59" i="2" s="1"/>
  <c r="M61" i="2"/>
  <c r="L61" i="2"/>
  <c r="L59" i="2" s="1"/>
  <c r="K61" i="2"/>
  <c r="K59" i="2" s="1"/>
  <c r="J61" i="2"/>
  <c r="J59" i="2" s="1"/>
  <c r="I61" i="2"/>
  <c r="I59" i="2" s="1"/>
  <c r="H61" i="2"/>
  <c r="H59" i="2" s="1"/>
  <c r="G61" i="2"/>
  <c r="F61" i="2"/>
  <c r="F59" i="2" s="1"/>
  <c r="E61" i="2"/>
  <c r="D61" i="2"/>
  <c r="C61" i="2"/>
  <c r="C59" i="2" s="1"/>
  <c r="AK59" i="2" l="1"/>
  <c r="AE59" i="2" s="1"/>
  <c r="G59" i="2"/>
  <c r="AC65" i="2"/>
  <c r="AF61" i="2"/>
  <c r="AI59" i="2"/>
  <c r="AG59" i="2"/>
  <c r="AA59" i="2" s="1"/>
  <c r="Q59" i="2"/>
  <c r="P59" i="2"/>
  <c r="M59" i="2"/>
  <c r="E59" i="2"/>
  <c r="D59" i="2"/>
  <c r="AB61" i="2"/>
  <c r="AA65" i="2"/>
  <c r="AE65" i="2"/>
  <c r="AH59" i="2"/>
  <c r="AF65" i="2"/>
  <c r="AC61" i="2"/>
  <c r="AB65" i="2"/>
  <c r="AD65" i="2"/>
  <c r="AD61" i="2"/>
  <c r="W59" i="2"/>
  <c r="AL59" i="2"/>
  <c r="AF59" i="2" s="1"/>
  <c r="V59" i="2"/>
  <c r="AJ59" i="2"/>
  <c r="AD59" i="2" s="1"/>
  <c r="AA61" i="2"/>
  <c r="AE61" i="2"/>
  <c r="I153" i="1"/>
  <c r="H153" i="1"/>
  <c r="G153" i="1"/>
  <c r="F153" i="1"/>
  <c r="E153" i="1"/>
  <c r="D153" i="1"/>
  <c r="C153" i="1"/>
  <c r="AC59" i="2" l="1"/>
  <c r="AB59" i="2"/>
  <c r="D139" i="1"/>
  <c r="AL26" i="2"/>
  <c r="AK26" i="2"/>
  <c r="AJ26" i="2"/>
  <c r="AI26" i="2"/>
  <c r="AH26" i="2"/>
  <c r="AG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F27" i="2"/>
  <c r="AE27" i="2"/>
  <c r="AD27" i="2"/>
  <c r="AC27" i="2"/>
  <c r="AB27" i="2"/>
  <c r="AF471" i="2"/>
  <c r="AE471" i="2"/>
  <c r="AD471" i="2"/>
  <c r="AC471" i="2"/>
  <c r="AB471" i="2"/>
  <c r="AA471" i="2"/>
  <c r="AF470" i="2"/>
  <c r="AE470" i="2"/>
  <c r="AD470" i="2"/>
  <c r="AC470" i="2"/>
  <c r="AB470" i="2"/>
  <c r="AA470" i="2"/>
  <c r="C490" i="2"/>
  <c r="AL492" i="2"/>
  <c r="AK492" i="2"/>
  <c r="AJ492" i="2"/>
  <c r="AI492" i="2"/>
  <c r="AH492" i="2"/>
  <c r="AG492" i="2"/>
  <c r="Z492" i="2"/>
  <c r="Y492" i="2"/>
  <c r="X492" i="2"/>
  <c r="W492" i="2"/>
  <c r="V492" i="2"/>
  <c r="U492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AL491" i="2"/>
  <c r="AK491" i="2"/>
  <c r="AJ491" i="2"/>
  <c r="AI491" i="2"/>
  <c r="AH491" i="2"/>
  <c r="AG491" i="2"/>
  <c r="Z491" i="2"/>
  <c r="Y491" i="2"/>
  <c r="X491" i="2"/>
  <c r="W491" i="2"/>
  <c r="V491" i="2"/>
  <c r="U491" i="2"/>
  <c r="T491" i="2"/>
  <c r="S491" i="2"/>
  <c r="R491" i="2"/>
  <c r="Q491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D491" i="2"/>
  <c r="C491" i="2"/>
  <c r="AL490" i="2"/>
  <c r="AK490" i="2"/>
  <c r="AJ490" i="2"/>
  <c r="AI490" i="2"/>
  <c r="AH490" i="2"/>
  <c r="AG490" i="2"/>
  <c r="Z490" i="2"/>
  <c r="Y490" i="2"/>
  <c r="X490" i="2"/>
  <c r="W490" i="2"/>
  <c r="V490" i="2"/>
  <c r="U490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G488" i="2" l="1"/>
  <c r="K488" i="2"/>
  <c r="AD492" i="2"/>
  <c r="D488" i="2"/>
  <c r="H488" i="2"/>
  <c r="P488" i="2"/>
  <c r="T488" i="2"/>
  <c r="AD490" i="2"/>
  <c r="L488" i="2"/>
  <c r="O488" i="2"/>
  <c r="S488" i="2"/>
  <c r="W488" i="2"/>
  <c r="AA490" i="2"/>
  <c r="AE490" i="2"/>
  <c r="E488" i="2"/>
  <c r="I488" i="2"/>
  <c r="M488" i="2"/>
  <c r="Q488" i="2"/>
  <c r="AC491" i="2"/>
  <c r="AA492" i="2"/>
  <c r="AE492" i="2"/>
  <c r="AF490" i="2"/>
  <c r="F488" i="2"/>
  <c r="J488" i="2"/>
  <c r="N488" i="2"/>
  <c r="R488" i="2"/>
  <c r="AD491" i="2"/>
  <c r="AB492" i="2"/>
  <c r="AF492" i="2"/>
  <c r="C488" i="2"/>
  <c r="AB490" i="2"/>
  <c r="AC492" i="2"/>
  <c r="AG488" i="2"/>
  <c r="V488" i="2"/>
  <c r="Z488" i="2"/>
  <c r="AJ488" i="2"/>
  <c r="AB491" i="2"/>
  <c r="AF491" i="2"/>
  <c r="X488" i="2"/>
  <c r="AH488" i="2"/>
  <c r="AL488" i="2"/>
  <c r="U488" i="2"/>
  <c r="Y488" i="2"/>
  <c r="AI488" i="2"/>
  <c r="AC488" i="2" s="1"/>
  <c r="AA491" i="2"/>
  <c r="AE491" i="2"/>
  <c r="AK488" i="2"/>
  <c r="AC490" i="2"/>
  <c r="AF472" i="2"/>
  <c r="AE472" i="2"/>
  <c r="AD472" i="2"/>
  <c r="AC472" i="2"/>
  <c r="AB472" i="2"/>
  <c r="AA472" i="2"/>
  <c r="AL476" i="2"/>
  <c r="AK476" i="2"/>
  <c r="AJ476" i="2"/>
  <c r="AI476" i="2"/>
  <c r="AH476" i="2"/>
  <c r="AG476" i="2"/>
  <c r="Z476" i="2"/>
  <c r="Y476" i="2"/>
  <c r="X476" i="2"/>
  <c r="W476" i="2"/>
  <c r="V476" i="2"/>
  <c r="U476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AF477" i="2"/>
  <c r="AE477" i="2"/>
  <c r="AD477" i="2"/>
  <c r="AC477" i="2"/>
  <c r="AB477" i="2"/>
  <c r="AA477" i="2"/>
  <c r="AF474" i="2"/>
  <c r="AE474" i="2"/>
  <c r="AD474" i="2"/>
  <c r="AC474" i="2"/>
  <c r="AB474" i="2"/>
  <c r="AA474" i="2"/>
  <c r="AL468" i="2"/>
  <c r="AK468" i="2"/>
  <c r="AJ468" i="2"/>
  <c r="AI468" i="2"/>
  <c r="AH468" i="2"/>
  <c r="AG468" i="2"/>
  <c r="Z468" i="2"/>
  <c r="Y468" i="2"/>
  <c r="X468" i="2"/>
  <c r="W468" i="2"/>
  <c r="V468" i="2"/>
  <c r="U468" i="2"/>
  <c r="T468" i="2"/>
  <c r="S468" i="2"/>
  <c r="R468" i="2"/>
  <c r="Q468" i="2"/>
  <c r="P468" i="2"/>
  <c r="O468" i="2"/>
  <c r="N468" i="2"/>
  <c r="M468" i="2"/>
  <c r="L468" i="2"/>
  <c r="K468" i="2"/>
  <c r="J468" i="2"/>
  <c r="I468" i="2"/>
  <c r="H468" i="2"/>
  <c r="G468" i="2"/>
  <c r="F468" i="2"/>
  <c r="E468" i="2"/>
  <c r="D468" i="2"/>
  <c r="C468" i="2"/>
  <c r="AF469" i="2"/>
  <c r="AE469" i="2"/>
  <c r="AD469" i="2"/>
  <c r="AC469" i="2"/>
  <c r="AB469" i="2"/>
  <c r="AA469" i="2"/>
  <c r="AL451" i="2"/>
  <c r="AK451" i="2"/>
  <c r="AJ451" i="2"/>
  <c r="AI451" i="2"/>
  <c r="AH451" i="2"/>
  <c r="AG451" i="2"/>
  <c r="Z451" i="2"/>
  <c r="Y451" i="2"/>
  <c r="X451" i="2"/>
  <c r="W451" i="2"/>
  <c r="V451" i="2"/>
  <c r="U451" i="2"/>
  <c r="T451" i="2"/>
  <c r="S451" i="2"/>
  <c r="R451" i="2"/>
  <c r="Q451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D451" i="2"/>
  <c r="C451" i="2"/>
  <c r="AL448" i="2"/>
  <c r="AK448" i="2"/>
  <c r="AJ448" i="2"/>
  <c r="AI448" i="2"/>
  <c r="AH448" i="2"/>
  <c r="AG448" i="2"/>
  <c r="Z448" i="2"/>
  <c r="Y448" i="2"/>
  <c r="X448" i="2"/>
  <c r="W448" i="2"/>
  <c r="V448" i="2"/>
  <c r="U448" i="2"/>
  <c r="T448" i="2"/>
  <c r="S448" i="2"/>
  <c r="R448" i="2"/>
  <c r="Q448" i="2"/>
  <c r="P448" i="2"/>
  <c r="O448" i="2"/>
  <c r="N448" i="2"/>
  <c r="M448" i="2"/>
  <c r="L448" i="2"/>
  <c r="K448" i="2"/>
  <c r="I448" i="2"/>
  <c r="H448" i="2"/>
  <c r="G448" i="2"/>
  <c r="F448" i="2"/>
  <c r="E448" i="2"/>
  <c r="D448" i="2"/>
  <c r="C448" i="2"/>
  <c r="AF455" i="2"/>
  <c r="AE455" i="2"/>
  <c r="AD455" i="2"/>
  <c r="AC455" i="2"/>
  <c r="AB455" i="2"/>
  <c r="AA455" i="2"/>
  <c r="AF454" i="2"/>
  <c r="AE454" i="2"/>
  <c r="AD454" i="2"/>
  <c r="AC454" i="2"/>
  <c r="AB454" i="2"/>
  <c r="AA454" i="2"/>
  <c r="AF453" i="2"/>
  <c r="AE453" i="2"/>
  <c r="AD453" i="2"/>
  <c r="AC453" i="2"/>
  <c r="AB453" i="2"/>
  <c r="AA453" i="2"/>
  <c r="AF452" i="2"/>
  <c r="AE452" i="2"/>
  <c r="AD452" i="2"/>
  <c r="AC452" i="2"/>
  <c r="AB452" i="2"/>
  <c r="AA452" i="2"/>
  <c r="AA450" i="2"/>
  <c r="AB450" i="2"/>
  <c r="AC450" i="2"/>
  <c r="AD450" i="2"/>
  <c r="AE450" i="2"/>
  <c r="AF450" i="2"/>
  <c r="AF449" i="2"/>
  <c r="AE449" i="2"/>
  <c r="AB449" i="2"/>
  <c r="AA449" i="2"/>
  <c r="AL446" i="2"/>
  <c r="AK446" i="2"/>
  <c r="AJ446" i="2"/>
  <c r="AI446" i="2"/>
  <c r="AH446" i="2"/>
  <c r="AG446" i="2"/>
  <c r="Z446" i="2"/>
  <c r="Y446" i="2"/>
  <c r="X446" i="2"/>
  <c r="W446" i="2"/>
  <c r="V446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AF447" i="2"/>
  <c r="AE447" i="2"/>
  <c r="AD447" i="2"/>
  <c r="AC447" i="2"/>
  <c r="AB447" i="2"/>
  <c r="AA447" i="2"/>
  <c r="AL437" i="2"/>
  <c r="AL435" i="2" s="1"/>
  <c r="AK437" i="2"/>
  <c r="AK435" i="2" s="1"/>
  <c r="AJ437" i="2"/>
  <c r="AJ435" i="2" s="1"/>
  <c r="AI437" i="2"/>
  <c r="AH437" i="2"/>
  <c r="AH435" i="2" s="1"/>
  <c r="AG437" i="2"/>
  <c r="AG435" i="2" s="1"/>
  <c r="Z437" i="2"/>
  <c r="Z435" i="2" s="1"/>
  <c r="Y437" i="2"/>
  <c r="X437" i="2"/>
  <c r="X435" i="2" s="1"/>
  <c r="W437" i="2"/>
  <c r="V437" i="2"/>
  <c r="V435" i="2" s="1"/>
  <c r="U437" i="2"/>
  <c r="U435" i="2" s="1"/>
  <c r="T437" i="2"/>
  <c r="T435" i="2" s="1"/>
  <c r="S437" i="2"/>
  <c r="S435" i="2" s="1"/>
  <c r="R437" i="2"/>
  <c r="R435" i="2" s="1"/>
  <c r="Q437" i="2"/>
  <c r="P437" i="2"/>
  <c r="P435" i="2" s="1"/>
  <c r="O437" i="2"/>
  <c r="O435" i="2" s="1"/>
  <c r="N437" i="2"/>
  <c r="N435" i="2" s="1"/>
  <c r="M437" i="2"/>
  <c r="L437" i="2"/>
  <c r="L435" i="2" s="1"/>
  <c r="K437" i="2"/>
  <c r="K435" i="2" s="1"/>
  <c r="J437" i="2"/>
  <c r="J435" i="2" s="1"/>
  <c r="I437" i="2"/>
  <c r="H437" i="2"/>
  <c r="H435" i="2" s="1"/>
  <c r="G437" i="2"/>
  <c r="G435" i="2" s="1"/>
  <c r="F437" i="2"/>
  <c r="E437" i="2"/>
  <c r="E435" i="2" s="1"/>
  <c r="D437" i="2"/>
  <c r="D435" i="2" s="1"/>
  <c r="C437" i="2"/>
  <c r="C435" i="2" s="1"/>
  <c r="AF439" i="2"/>
  <c r="AE439" i="2"/>
  <c r="AD439" i="2"/>
  <c r="AC439" i="2"/>
  <c r="AB439" i="2"/>
  <c r="AA439" i="2"/>
  <c r="AF438" i="2"/>
  <c r="AE438" i="2"/>
  <c r="AD438" i="2"/>
  <c r="AC438" i="2"/>
  <c r="AB438" i="2"/>
  <c r="AA438" i="2"/>
  <c r="AF442" i="2"/>
  <c r="AE442" i="2"/>
  <c r="AB442" i="2"/>
  <c r="AA442" i="2"/>
  <c r="AF440" i="2"/>
  <c r="AE440" i="2"/>
  <c r="AD440" i="2"/>
  <c r="AC440" i="2"/>
  <c r="AB440" i="2"/>
  <c r="AA440" i="2"/>
  <c r="AL429" i="2"/>
  <c r="AK429" i="2"/>
  <c r="AJ429" i="2"/>
  <c r="AI429" i="2"/>
  <c r="AH429" i="2"/>
  <c r="AG429" i="2"/>
  <c r="Z429" i="2"/>
  <c r="Y429" i="2"/>
  <c r="X429" i="2"/>
  <c r="W429" i="2"/>
  <c r="V429" i="2"/>
  <c r="U429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AF430" i="2"/>
  <c r="AE430" i="2"/>
  <c r="AD430" i="2"/>
  <c r="AC430" i="2"/>
  <c r="AB430" i="2"/>
  <c r="AA430" i="2"/>
  <c r="AF427" i="2"/>
  <c r="AE427" i="2"/>
  <c r="AD427" i="2"/>
  <c r="AC427" i="2"/>
  <c r="AB427" i="2"/>
  <c r="AA427" i="2"/>
  <c r="AF425" i="2"/>
  <c r="AE425" i="2"/>
  <c r="AD425" i="2"/>
  <c r="AC425" i="2"/>
  <c r="AB425" i="2"/>
  <c r="AA425" i="2"/>
  <c r="AF424" i="2"/>
  <c r="AE424" i="2"/>
  <c r="AD424" i="2"/>
  <c r="AC424" i="2"/>
  <c r="AB424" i="2"/>
  <c r="AA424" i="2"/>
  <c r="AH411" i="2"/>
  <c r="AG411" i="2"/>
  <c r="Z411" i="2"/>
  <c r="Y411" i="2"/>
  <c r="X411" i="2"/>
  <c r="W411" i="2"/>
  <c r="T411" i="2"/>
  <c r="S411" i="2"/>
  <c r="R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D411" i="2"/>
  <c r="C411" i="2"/>
  <c r="AF415" i="2"/>
  <c r="AE415" i="2"/>
  <c r="AD415" i="2"/>
  <c r="AC415" i="2"/>
  <c r="AB415" i="2"/>
  <c r="AA415" i="2"/>
  <c r="AF413" i="2"/>
  <c r="AE413" i="2"/>
  <c r="AD413" i="2"/>
  <c r="AC413" i="2"/>
  <c r="AB413" i="2"/>
  <c r="AA413" i="2"/>
  <c r="AF419" i="2"/>
  <c r="AE419" i="2"/>
  <c r="AD419" i="2"/>
  <c r="AC419" i="2"/>
  <c r="AB419" i="2"/>
  <c r="AA419" i="2"/>
  <c r="AL94" i="2"/>
  <c r="AK94" i="2"/>
  <c r="AJ94" i="2"/>
  <c r="AI94" i="2"/>
  <c r="AH94" i="2"/>
  <c r="AH88" i="2" s="1"/>
  <c r="AG94" i="2"/>
  <c r="AG88" i="2" s="1"/>
  <c r="Z94" i="2"/>
  <c r="Z88" i="2" s="1"/>
  <c r="Y94" i="2"/>
  <c r="Y88" i="2" s="1"/>
  <c r="X94" i="2"/>
  <c r="X88" i="2" s="1"/>
  <c r="W94" i="2"/>
  <c r="W88" i="2" s="1"/>
  <c r="V94" i="2"/>
  <c r="U94" i="2"/>
  <c r="T94" i="2"/>
  <c r="T88" i="2" s="1"/>
  <c r="S94" i="2"/>
  <c r="R94" i="2"/>
  <c r="R88" i="2" s="1"/>
  <c r="Q94" i="2"/>
  <c r="Q88" i="2" s="1"/>
  <c r="P94" i="2"/>
  <c r="P88" i="2" s="1"/>
  <c r="O94" i="2"/>
  <c r="O88" i="2" s="1"/>
  <c r="N94" i="2"/>
  <c r="N88" i="2" s="1"/>
  <c r="M94" i="2"/>
  <c r="M88" i="2" s="1"/>
  <c r="L94" i="2"/>
  <c r="L88" i="2" s="1"/>
  <c r="K94" i="2"/>
  <c r="J94" i="2"/>
  <c r="J88" i="2" s="1"/>
  <c r="I94" i="2"/>
  <c r="I88" i="2" s="1"/>
  <c r="H94" i="2"/>
  <c r="H88" i="2" s="1"/>
  <c r="G94" i="2"/>
  <c r="G88" i="2" s="1"/>
  <c r="F94" i="2"/>
  <c r="F88" i="2" s="1"/>
  <c r="E94" i="2"/>
  <c r="E88" i="2" s="1"/>
  <c r="D94" i="2"/>
  <c r="D88" i="2" s="1"/>
  <c r="C94" i="2"/>
  <c r="C88" i="2" s="1"/>
  <c r="AF92" i="2"/>
  <c r="AE92" i="2"/>
  <c r="AD92" i="2"/>
  <c r="AC92" i="2"/>
  <c r="AB92" i="2"/>
  <c r="AA92" i="2"/>
  <c r="AF90" i="2"/>
  <c r="AE90" i="2"/>
  <c r="AD90" i="2"/>
  <c r="AC90" i="2"/>
  <c r="AB90" i="2"/>
  <c r="AA90" i="2"/>
  <c r="AF95" i="2"/>
  <c r="AE95" i="2"/>
  <c r="AD95" i="2"/>
  <c r="AC95" i="2"/>
  <c r="AB95" i="2"/>
  <c r="AA95" i="2"/>
  <c r="AL49" i="2"/>
  <c r="AK49" i="2"/>
  <c r="AH49" i="2"/>
  <c r="AG49" i="2"/>
  <c r="Z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AF53" i="2"/>
  <c r="AE53" i="2"/>
  <c r="AD53" i="2"/>
  <c r="AC53" i="2"/>
  <c r="AB53" i="2"/>
  <c r="AA53" i="2"/>
  <c r="AF51" i="2"/>
  <c r="AE51" i="2"/>
  <c r="AD51" i="2"/>
  <c r="AC51" i="2"/>
  <c r="AB51" i="2"/>
  <c r="AA51" i="2"/>
  <c r="AF56" i="2"/>
  <c r="AE56" i="2"/>
  <c r="AD56" i="2"/>
  <c r="AC56" i="2"/>
  <c r="AB56" i="2"/>
  <c r="AA56" i="2"/>
  <c r="AF42" i="2"/>
  <c r="AE42" i="2"/>
  <c r="AD42" i="2"/>
  <c r="AC42" i="2"/>
  <c r="AB42" i="2"/>
  <c r="AA42" i="2"/>
  <c r="AL40" i="2"/>
  <c r="AK40" i="2"/>
  <c r="AJ40" i="2"/>
  <c r="AI40" i="2"/>
  <c r="AH40" i="2"/>
  <c r="AG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AF41" i="2"/>
  <c r="AE41" i="2"/>
  <c r="AD41" i="2"/>
  <c r="AC41" i="2"/>
  <c r="AB41" i="2"/>
  <c r="AA33" i="2"/>
  <c r="AB33" i="2"/>
  <c r="AC33" i="2"/>
  <c r="AD33" i="2"/>
  <c r="AE33" i="2"/>
  <c r="AF33" i="2"/>
  <c r="AL30" i="2"/>
  <c r="AK30" i="2"/>
  <c r="AJ30" i="2"/>
  <c r="AI30" i="2"/>
  <c r="AH30" i="2"/>
  <c r="AG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F31" i="2"/>
  <c r="AE31" i="2"/>
  <c r="AD31" i="2"/>
  <c r="AC31" i="2"/>
  <c r="AB31" i="2"/>
  <c r="AA31" i="2"/>
  <c r="AF26" i="2"/>
  <c r="AE26" i="2"/>
  <c r="AD26" i="2"/>
  <c r="AC26" i="2"/>
  <c r="AB26" i="2"/>
  <c r="AA26" i="2"/>
  <c r="AL16" i="2"/>
  <c r="AK16" i="2"/>
  <c r="AJ16" i="2"/>
  <c r="AI16" i="2"/>
  <c r="AH16" i="2"/>
  <c r="AG16" i="2"/>
  <c r="Z16" i="2"/>
  <c r="Y16" i="2"/>
  <c r="X16" i="2"/>
  <c r="W16" i="2"/>
  <c r="U16" i="2"/>
  <c r="T16" i="2"/>
  <c r="H16" i="2"/>
  <c r="G16" i="2"/>
  <c r="F16" i="2"/>
  <c r="E16" i="2"/>
  <c r="D16" i="2"/>
  <c r="C16" i="2"/>
  <c r="AL11" i="2"/>
  <c r="AK11" i="2"/>
  <c r="AJ11" i="2"/>
  <c r="AI11" i="2"/>
  <c r="AH11" i="2"/>
  <c r="AG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AL13" i="2"/>
  <c r="AK13" i="2"/>
  <c r="AJ13" i="2"/>
  <c r="AI13" i="2"/>
  <c r="AH13" i="2"/>
  <c r="AG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F15" i="2"/>
  <c r="AE15" i="2"/>
  <c r="AD15" i="2"/>
  <c r="AC15" i="2"/>
  <c r="AB15" i="2"/>
  <c r="AA15" i="2"/>
  <c r="AF14" i="2"/>
  <c r="AE14" i="2"/>
  <c r="AD14" i="2"/>
  <c r="AC14" i="2"/>
  <c r="AB14" i="2"/>
  <c r="AA14" i="2"/>
  <c r="AF22" i="2"/>
  <c r="AE22" i="2"/>
  <c r="AD22" i="2"/>
  <c r="AC22" i="2"/>
  <c r="AB22" i="2"/>
  <c r="AA22" i="2"/>
  <c r="AF18" i="2"/>
  <c r="AE18" i="2"/>
  <c r="AD18" i="2"/>
  <c r="AC18" i="2"/>
  <c r="AB18" i="2"/>
  <c r="AA18" i="2"/>
  <c r="AF17" i="2"/>
  <c r="AE17" i="2"/>
  <c r="AD17" i="2"/>
  <c r="AC17" i="2"/>
  <c r="AB17" i="2"/>
  <c r="AA17" i="2"/>
  <c r="C444" i="2" l="1"/>
  <c r="C466" i="2"/>
  <c r="E466" i="2"/>
  <c r="G466" i="2"/>
  <c r="D466" i="2"/>
  <c r="F466" i="2"/>
  <c r="H466" i="2"/>
  <c r="U480" i="2"/>
  <c r="C484" i="2"/>
  <c r="G484" i="2"/>
  <c r="I444" i="2"/>
  <c r="J444" i="2"/>
  <c r="R484" i="2"/>
  <c r="V484" i="2"/>
  <c r="Z484" i="2"/>
  <c r="AJ484" i="2"/>
  <c r="J484" i="2"/>
  <c r="E484" i="2"/>
  <c r="I484" i="2"/>
  <c r="O484" i="2"/>
  <c r="T484" i="2"/>
  <c r="X484" i="2"/>
  <c r="AH484" i="2"/>
  <c r="AL484" i="2"/>
  <c r="P484" i="2"/>
  <c r="F484" i="2"/>
  <c r="K484" i="2"/>
  <c r="Q484" i="2"/>
  <c r="U484" i="2"/>
  <c r="Y484" i="2"/>
  <c r="AI484" i="2"/>
  <c r="M484" i="2"/>
  <c r="L484" i="2"/>
  <c r="D484" i="2"/>
  <c r="H484" i="2"/>
  <c r="N484" i="2"/>
  <c r="S484" i="2"/>
  <c r="W484" i="2"/>
  <c r="AG484" i="2"/>
  <c r="AK484" i="2"/>
  <c r="AB488" i="2"/>
  <c r="AA488" i="2"/>
  <c r="AD488" i="2"/>
  <c r="AF488" i="2"/>
  <c r="AE488" i="2"/>
  <c r="AI483" i="2"/>
  <c r="W480" i="2"/>
  <c r="AG480" i="2"/>
  <c r="AK480" i="2"/>
  <c r="L483" i="2"/>
  <c r="X483" i="2"/>
  <c r="AH483" i="2"/>
  <c r="AL483" i="2"/>
  <c r="V480" i="2"/>
  <c r="Z480" i="2"/>
  <c r="AJ480" i="2"/>
  <c r="R483" i="2"/>
  <c r="V38" i="2"/>
  <c r="V483" i="2"/>
  <c r="Z483" i="2"/>
  <c r="AJ483" i="2"/>
  <c r="X480" i="2"/>
  <c r="AH480" i="2"/>
  <c r="AL480" i="2"/>
  <c r="W483" i="2"/>
  <c r="AG483" i="2"/>
  <c r="AK483" i="2"/>
  <c r="Y480" i="2"/>
  <c r="AI480" i="2"/>
  <c r="Y483" i="2"/>
  <c r="F421" i="2"/>
  <c r="J421" i="2"/>
  <c r="N421" i="2"/>
  <c r="R421" i="2"/>
  <c r="V421" i="2"/>
  <c r="Z421" i="2"/>
  <c r="AJ421" i="2"/>
  <c r="D421" i="2"/>
  <c r="H421" i="2"/>
  <c r="P421" i="2"/>
  <c r="T421" i="2"/>
  <c r="X421" i="2"/>
  <c r="AL421" i="2"/>
  <c r="L466" i="2"/>
  <c r="P466" i="2"/>
  <c r="AD468" i="2"/>
  <c r="AB468" i="2"/>
  <c r="F483" i="2"/>
  <c r="J483" i="2"/>
  <c r="N483" i="2"/>
  <c r="D38" i="2"/>
  <c r="H38" i="2"/>
  <c r="L38" i="2"/>
  <c r="P38" i="2"/>
  <c r="T38" i="2"/>
  <c r="X38" i="2"/>
  <c r="AH38" i="2"/>
  <c r="AL38" i="2"/>
  <c r="AJ38" i="2"/>
  <c r="Q466" i="2"/>
  <c r="D480" i="2"/>
  <c r="H480" i="2"/>
  <c r="L480" i="2"/>
  <c r="P480" i="2"/>
  <c r="T480" i="2"/>
  <c r="D483" i="2"/>
  <c r="H483" i="2"/>
  <c r="T483" i="2"/>
  <c r="P483" i="2"/>
  <c r="N38" i="2"/>
  <c r="Z38" i="2"/>
  <c r="L421" i="2"/>
  <c r="AH421" i="2"/>
  <c r="X466" i="2"/>
  <c r="AB476" i="2"/>
  <c r="AF476" i="2"/>
  <c r="E483" i="2"/>
  <c r="I483" i="2"/>
  <c r="M483" i="2"/>
  <c r="Q483" i="2"/>
  <c r="U483" i="2"/>
  <c r="S480" i="2"/>
  <c r="C24" i="2"/>
  <c r="G24" i="2"/>
  <c r="K24" i="2"/>
  <c r="O24" i="2"/>
  <c r="S24" i="2"/>
  <c r="W24" i="2"/>
  <c r="AG24" i="2"/>
  <c r="AK24" i="2"/>
  <c r="C38" i="2"/>
  <c r="G38" i="2"/>
  <c r="K38" i="2"/>
  <c r="O38" i="2"/>
  <c r="S38" i="2"/>
  <c r="W38" i="2"/>
  <c r="AG38" i="2"/>
  <c r="AK38" i="2"/>
  <c r="I38" i="2"/>
  <c r="M38" i="2"/>
  <c r="Q38" i="2"/>
  <c r="AA44" i="2"/>
  <c r="AE44" i="2"/>
  <c r="AC44" i="2"/>
  <c r="AE55" i="2"/>
  <c r="AC55" i="2"/>
  <c r="E480" i="2"/>
  <c r="I480" i="2"/>
  <c r="M480" i="2"/>
  <c r="Q421" i="2"/>
  <c r="C421" i="2"/>
  <c r="G421" i="2"/>
  <c r="K421" i="2"/>
  <c r="O421" i="2"/>
  <c r="S421" i="2"/>
  <c r="W421" i="2"/>
  <c r="AG421" i="2"/>
  <c r="AK421" i="2"/>
  <c r="K466" i="2"/>
  <c r="O466" i="2"/>
  <c r="S466" i="2"/>
  <c r="W466" i="2"/>
  <c r="AA468" i="2"/>
  <c r="C480" i="2"/>
  <c r="C9" i="2"/>
  <c r="G480" i="2"/>
  <c r="K480" i="2"/>
  <c r="O480" i="2"/>
  <c r="G483" i="2"/>
  <c r="M421" i="2"/>
  <c r="AI421" i="2"/>
  <c r="T466" i="2"/>
  <c r="AF468" i="2"/>
  <c r="AL466" i="2"/>
  <c r="C483" i="2"/>
  <c r="S483" i="2"/>
  <c r="AI38" i="2"/>
  <c r="I421" i="2"/>
  <c r="Y421" i="2"/>
  <c r="Q480" i="2"/>
  <c r="AC468" i="2"/>
  <c r="AD476" i="2"/>
  <c r="O483" i="2"/>
  <c r="Y38" i="2"/>
  <c r="E421" i="2"/>
  <c r="U421" i="2"/>
  <c r="F480" i="2"/>
  <c r="J480" i="2"/>
  <c r="N480" i="2"/>
  <c r="R480" i="2"/>
  <c r="F38" i="2"/>
  <c r="J38" i="2"/>
  <c r="R38" i="2"/>
  <c r="D444" i="2"/>
  <c r="H444" i="2"/>
  <c r="L444" i="2"/>
  <c r="P444" i="2"/>
  <c r="T444" i="2"/>
  <c r="X444" i="2"/>
  <c r="AH444" i="2"/>
  <c r="AL444" i="2"/>
  <c r="AD451" i="2"/>
  <c r="AB451" i="2"/>
  <c r="AF451" i="2"/>
  <c r="J466" i="2"/>
  <c r="N466" i="2"/>
  <c r="R466" i="2"/>
  <c r="V466" i="2"/>
  <c r="Z466" i="2"/>
  <c r="AJ466" i="2"/>
  <c r="K483" i="2"/>
  <c r="U38" i="2"/>
  <c r="E38" i="2"/>
  <c r="AE94" i="2"/>
  <c r="AC423" i="2"/>
  <c r="AA423" i="2"/>
  <c r="AE423" i="2"/>
  <c r="G444" i="2"/>
  <c r="K444" i="2"/>
  <c r="O444" i="2"/>
  <c r="S444" i="2"/>
  <c r="W444" i="2"/>
  <c r="AG444" i="2"/>
  <c r="AK444" i="2"/>
  <c r="E444" i="2"/>
  <c r="Q444" i="2"/>
  <c r="U444" i="2"/>
  <c r="Y444" i="2"/>
  <c r="AC451" i="2"/>
  <c r="AA451" i="2"/>
  <c r="AE451" i="2"/>
  <c r="M466" i="2"/>
  <c r="U466" i="2"/>
  <c r="AC476" i="2"/>
  <c r="I435" i="2"/>
  <c r="M435" i="2"/>
  <c r="Q435" i="2"/>
  <c r="Y435" i="2"/>
  <c r="AE435" i="2" s="1"/>
  <c r="AI435" i="2"/>
  <c r="F435" i="2"/>
  <c r="AA476" i="2"/>
  <c r="AK411" i="2"/>
  <c r="AE411" i="2" s="1"/>
  <c r="AE417" i="2"/>
  <c r="AE476" i="2"/>
  <c r="AK466" i="2"/>
  <c r="AE468" i="2"/>
  <c r="K88" i="2"/>
  <c r="S88" i="2"/>
  <c r="M444" i="2"/>
  <c r="AG466" i="2"/>
  <c r="AL88" i="2"/>
  <c r="AF88" i="2" s="1"/>
  <c r="AF94" i="2"/>
  <c r="F444" i="2"/>
  <c r="N444" i="2"/>
  <c r="R444" i="2"/>
  <c r="I466" i="2"/>
  <c r="Y466" i="2"/>
  <c r="AI466" i="2"/>
  <c r="AH466" i="2"/>
  <c r="AC429" i="2"/>
  <c r="AA429" i="2"/>
  <c r="AE429" i="2"/>
  <c r="AC437" i="2"/>
  <c r="AA435" i="2"/>
  <c r="AA446" i="2"/>
  <c r="AE446" i="2"/>
  <c r="AC446" i="2"/>
  <c r="AI444" i="2"/>
  <c r="AF417" i="2"/>
  <c r="AD423" i="2"/>
  <c r="AD429" i="2"/>
  <c r="AB429" i="2"/>
  <c r="AF429" i="2"/>
  <c r="AF435" i="2"/>
  <c r="AB446" i="2"/>
  <c r="AF446" i="2"/>
  <c r="AD446" i="2"/>
  <c r="V444" i="2"/>
  <c r="Z444" i="2"/>
  <c r="AJ444" i="2"/>
  <c r="AL411" i="2"/>
  <c r="AF411" i="2" s="1"/>
  <c r="AK88" i="2"/>
  <c r="AE88" i="2" s="1"/>
  <c r="D24" i="2"/>
  <c r="H24" i="2"/>
  <c r="L24" i="2"/>
  <c r="P24" i="2"/>
  <c r="P8" i="2" s="1"/>
  <c r="T24" i="2"/>
  <c r="X24" i="2"/>
  <c r="AH24" i="2"/>
  <c r="AL24" i="2"/>
  <c r="AB44" i="2"/>
  <c r="AF44" i="2"/>
  <c r="AD44" i="2"/>
  <c r="AB423" i="2"/>
  <c r="AF423" i="2"/>
  <c r="AA448" i="2"/>
  <c r="AE448" i="2"/>
  <c r="AC448" i="2"/>
  <c r="AB448" i="2"/>
  <c r="AF448" i="2"/>
  <c r="AD448" i="2"/>
  <c r="V88" i="2"/>
  <c r="AB88" i="2" s="1"/>
  <c r="AB94" i="2"/>
  <c r="AD94" i="2"/>
  <c r="AJ88" i="2"/>
  <c r="AD88" i="2" s="1"/>
  <c r="V411" i="2"/>
  <c r="AB411" i="2" s="1"/>
  <c r="AB417" i="2"/>
  <c r="AD417" i="2"/>
  <c r="AJ411" i="2"/>
  <c r="AD411" i="2" s="1"/>
  <c r="U88" i="2"/>
  <c r="AA88" i="2" s="1"/>
  <c r="AA94" i="2"/>
  <c r="AC94" i="2"/>
  <c r="AI88" i="2"/>
  <c r="AC88" i="2" s="1"/>
  <c r="U411" i="2"/>
  <c r="AA417" i="2"/>
  <c r="AC417" i="2"/>
  <c r="AI411" i="2"/>
  <c r="AC411" i="2" s="1"/>
  <c r="AA411" i="2"/>
  <c r="AD435" i="2"/>
  <c r="W435" i="2"/>
  <c r="AB435" i="2"/>
  <c r="AD437" i="2"/>
  <c r="AC442" i="2"/>
  <c r="AD442" i="2"/>
  <c r="AA437" i="2"/>
  <c r="AE437" i="2"/>
  <c r="AB437" i="2"/>
  <c r="AF437" i="2"/>
  <c r="AA49" i="2"/>
  <c r="AA55" i="2"/>
  <c r="AD55" i="2"/>
  <c r="AJ49" i="2"/>
  <c r="AD49" i="2" s="1"/>
  <c r="AB55" i="2"/>
  <c r="Y49" i="2"/>
  <c r="AE49" i="2" s="1"/>
  <c r="AI49" i="2"/>
  <c r="AC49" i="2" s="1"/>
  <c r="AB49" i="2"/>
  <c r="AF49" i="2"/>
  <c r="AF55" i="2"/>
  <c r="G9" i="2"/>
  <c r="K9" i="2"/>
  <c r="O9" i="2"/>
  <c r="S9" i="2"/>
  <c r="AC13" i="2"/>
  <c r="AA13" i="2"/>
  <c r="AE13" i="2"/>
  <c r="E9" i="2"/>
  <c r="I9" i="2"/>
  <c r="M9" i="2"/>
  <c r="Q9" i="2"/>
  <c r="U9" i="2"/>
  <c r="Y9" i="2"/>
  <c r="AI9" i="2"/>
  <c r="AC16" i="2"/>
  <c r="AA16" i="2"/>
  <c r="AE16" i="2"/>
  <c r="E24" i="2"/>
  <c r="I24" i="2"/>
  <c r="M24" i="2"/>
  <c r="Q24" i="2"/>
  <c r="U24" i="2"/>
  <c r="Y24" i="2"/>
  <c r="AI24" i="2"/>
  <c r="AA40" i="2"/>
  <c r="AE40" i="2"/>
  <c r="AC40" i="2"/>
  <c r="D9" i="2"/>
  <c r="H9" i="2"/>
  <c r="L9" i="2"/>
  <c r="P9" i="2"/>
  <c r="T9" i="2"/>
  <c r="AD13" i="2"/>
  <c r="AB13" i="2"/>
  <c r="AF13" i="2"/>
  <c r="F9" i="2"/>
  <c r="J9" i="2"/>
  <c r="N9" i="2"/>
  <c r="R9" i="2"/>
  <c r="V9" i="2"/>
  <c r="Z9" i="2"/>
  <c r="AJ9" i="2"/>
  <c r="AD16" i="2"/>
  <c r="AB16" i="2"/>
  <c r="AF16" i="2"/>
  <c r="F24" i="2"/>
  <c r="J24" i="2"/>
  <c r="N24" i="2"/>
  <c r="R24" i="2"/>
  <c r="V24" i="2"/>
  <c r="Z24" i="2"/>
  <c r="AJ24" i="2"/>
  <c r="AB40" i="2"/>
  <c r="AF40" i="2"/>
  <c r="AD40" i="2"/>
  <c r="AA30" i="2"/>
  <c r="AE30" i="2"/>
  <c r="AC30" i="2"/>
  <c r="AB30" i="2"/>
  <c r="AF30" i="2"/>
  <c r="AD30" i="2"/>
  <c r="W9" i="2"/>
  <c r="AG9" i="2"/>
  <c r="AK9" i="2"/>
  <c r="X9" i="2"/>
  <c r="AH9" i="2"/>
  <c r="AL9" i="2"/>
  <c r="AA28" i="2"/>
  <c r="AE28" i="2"/>
  <c r="AC28" i="2"/>
  <c r="AD11" i="2"/>
  <c r="AB11" i="2"/>
  <c r="AF11" i="2"/>
  <c r="AB28" i="2"/>
  <c r="AF28" i="2"/>
  <c r="AD28" i="2"/>
  <c r="AC11" i="2"/>
  <c r="AA11" i="2"/>
  <c r="AE11" i="2"/>
  <c r="C503" i="2" l="1"/>
  <c r="AD484" i="2"/>
  <c r="AC484" i="2"/>
  <c r="AF484" i="2"/>
  <c r="AD24" i="2"/>
  <c r="D503" i="2"/>
  <c r="AC24" i="2"/>
  <c r="AE484" i="2"/>
  <c r="AB484" i="2"/>
  <c r="AA484" i="2"/>
  <c r="AA480" i="2"/>
  <c r="AF24" i="2"/>
  <c r="AE24" i="2"/>
  <c r="AB24" i="2"/>
  <c r="AA24" i="2"/>
  <c r="W481" i="2"/>
  <c r="W494" i="2" s="1"/>
  <c r="AB480" i="2"/>
  <c r="AI481" i="2"/>
  <c r="Y481" i="2"/>
  <c r="AD480" i="2"/>
  <c r="AC480" i="2"/>
  <c r="Z481" i="2"/>
  <c r="Z494" i="2" s="1"/>
  <c r="X481" i="2"/>
  <c r="X494" i="2" s="1"/>
  <c r="AE480" i="2"/>
  <c r="AK481" i="2"/>
  <c r="AG481" i="2"/>
  <c r="AL481" i="2"/>
  <c r="AB466" i="2"/>
  <c r="L481" i="2"/>
  <c r="L494" i="2" s="1"/>
  <c r="AH481" i="2"/>
  <c r="R481" i="2"/>
  <c r="R494" i="2" s="1"/>
  <c r="V481" i="2"/>
  <c r="F481" i="2"/>
  <c r="F494" i="2" s="1"/>
  <c r="N481" i="2"/>
  <c r="AA466" i="2"/>
  <c r="M481" i="2"/>
  <c r="D481" i="2"/>
  <c r="D494" i="2" s="1"/>
  <c r="AF444" i="2"/>
  <c r="O481" i="2"/>
  <c r="O494" i="2" s="1"/>
  <c r="I481" i="2"/>
  <c r="I494" i="2" s="1"/>
  <c r="AJ481" i="2"/>
  <c r="P481" i="2"/>
  <c r="P494" i="2" s="1"/>
  <c r="S481" i="2"/>
  <c r="S494" i="2" s="1"/>
  <c r="U481" i="2"/>
  <c r="E481" i="2"/>
  <c r="E494" i="2" s="1"/>
  <c r="J481" i="2"/>
  <c r="AF466" i="2"/>
  <c r="AD466" i="2"/>
  <c r="C481" i="2"/>
  <c r="C494" i="2" s="1"/>
  <c r="G481" i="2"/>
  <c r="G494" i="2" s="1"/>
  <c r="K481" i="2"/>
  <c r="K494" i="2" s="1"/>
  <c r="T481" i="2"/>
  <c r="T494" i="2" s="1"/>
  <c r="Q481" i="2"/>
  <c r="Q494" i="2" s="1"/>
  <c r="H481" i="2"/>
  <c r="H494" i="2" s="1"/>
  <c r="AF9" i="2"/>
  <c r="AD444" i="2"/>
  <c r="AC444" i="2"/>
  <c r="AC466" i="2"/>
  <c r="AA444" i="2"/>
  <c r="AB444" i="2"/>
  <c r="AE444" i="2"/>
  <c r="AE483" i="2"/>
  <c r="AB9" i="2"/>
  <c r="AF480" i="2"/>
  <c r="AD483" i="2"/>
  <c r="AA483" i="2"/>
  <c r="AE466" i="2"/>
  <c r="AF483" i="2"/>
  <c r="AC435" i="2"/>
  <c r="AB483" i="2"/>
  <c r="AC483" i="2"/>
  <c r="AA9" i="2"/>
  <c r="AE9" i="2"/>
  <c r="AC9" i="2"/>
  <c r="AD9" i="2"/>
  <c r="I139" i="1"/>
  <c r="H139" i="1"/>
  <c r="G139" i="1"/>
  <c r="F139" i="1"/>
  <c r="E139" i="1"/>
  <c r="AL494" i="2" l="1"/>
  <c r="AF494" i="2" s="1"/>
  <c r="AC481" i="2"/>
  <c r="AI494" i="2"/>
  <c r="AC494" i="2" s="1"/>
  <c r="AK494" i="2"/>
  <c r="AA481" i="2"/>
  <c r="AG494" i="2"/>
  <c r="AH494" i="2"/>
  <c r="AD481" i="2"/>
  <c r="AJ494" i="2"/>
  <c r="AD494" i="2" s="1"/>
  <c r="Y494" i="2"/>
  <c r="AE481" i="2"/>
  <c r="N494" i="2"/>
  <c r="V494" i="2"/>
  <c r="J494" i="2"/>
  <c r="M494" i="2"/>
  <c r="U494" i="2"/>
  <c r="AB481" i="2"/>
  <c r="AF481" i="2"/>
  <c r="I145" i="1"/>
  <c r="H145" i="1"/>
  <c r="G145" i="1"/>
  <c r="F145" i="1"/>
  <c r="E145" i="1"/>
  <c r="D145" i="1"/>
  <c r="C145" i="1" l="1"/>
  <c r="AA494" i="2"/>
  <c r="AB494" i="2"/>
  <c r="AE494" i="2"/>
  <c r="C81" i="1" l="1"/>
  <c r="C79" i="1" s="1"/>
  <c r="C120" i="1" s="1"/>
  <c r="C12" i="1"/>
  <c r="C10" i="1" s="1"/>
  <c r="C72" i="1" s="1"/>
  <c r="I12" i="1" l="1"/>
  <c r="H12" i="1"/>
  <c r="G12" i="1"/>
  <c r="F12" i="1"/>
  <c r="E12" i="1"/>
  <c r="D12" i="1"/>
  <c r="H155" i="1" l="1"/>
  <c r="G155" i="1"/>
  <c r="D155" i="1" l="1"/>
  <c r="E155" i="1"/>
  <c r="I155" i="1"/>
  <c r="F155" i="1"/>
  <c r="I10" i="1" l="1"/>
  <c r="I72" i="1" s="1"/>
  <c r="H10" i="1"/>
  <c r="H72" i="1" s="1"/>
  <c r="G10" i="1"/>
  <c r="G72" i="1" s="1"/>
  <c r="F10" i="1"/>
  <c r="F72" i="1" s="1"/>
  <c r="E10" i="1"/>
  <c r="E72" i="1" s="1"/>
  <c r="D10" i="1"/>
  <c r="D72" i="1" s="1"/>
  <c r="AB463" i="2" l="1"/>
  <c r="AC463" i="2"/>
  <c r="AD463" i="2"/>
  <c r="AE463" i="2"/>
  <c r="AF463" i="2"/>
  <c r="AA463" i="2"/>
  <c r="AB460" i="2"/>
  <c r="AC460" i="2"/>
  <c r="AD460" i="2"/>
  <c r="AE460" i="2"/>
  <c r="AF460" i="2"/>
  <c r="AA460" i="2"/>
  <c r="AB457" i="2"/>
  <c r="AC457" i="2"/>
  <c r="AD457" i="2"/>
  <c r="AE457" i="2"/>
  <c r="AF457" i="2"/>
  <c r="AA457" i="2"/>
  <c r="AB432" i="2"/>
  <c r="AC432" i="2"/>
  <c r="AD432" i="2"/>
  <c r="AE432" i="2"/>
  <c r="AF432" i="2"/>
  <c r="AA432" i="2"/>
  <c r="AB394" i="2"/>
  <c r="AC394" i="2"/>
  <c r="AD394" i="2"/>
  <c r="AE394" i="2"/>
  <c r="AF394" i="2"/>
  <c r="AA394" i="2"/>
  <c r="AB377" i="2"/>
  <c r="AC377" i="2"/>
  <c r="AD377" i="2"/>
  <c r="AE377" i="2"/>
  <c r="AF377" i="2"/>
  <c r="AA377" i="2"/>
  <c r="AB360" i="2"/>
  <c r="AC360" i="2"/>
  <c r="AD360" i="2"/>
  <c r="AE360" i="2"/>
  <c r="AF360" i="2"/>
  <c r="AA360" i="2"/>
  <c r="AB343" i="2"/>
  <c r="AC343" i="2"/>
  <c r="AD343" i="2"/>
  <c r="AE343" i="2"/>
  <c r="AF343" i="2"/>
  <c r="AA343" i="2"/>
  <c r="AB326" i="2"/>
  <c r="AC326" i="2"/>
  <c r="AD326" i="2"/>
  <c r="AE326" i="2"/>
  <c r="AF326" i="2"/>
  <c r="AA326" i="2"/>
  <c r="AB309" i="2"/>
  <c r="AC309" i="2"/>
  <c r="AD309" i="2"/>
  <c r="AE309" i="2"/>
  <c r="AF309" i="2"/>
  <c r="AA309" i="2"/>
  <c r="AB292" i="2"/>
  <c r="AC292" i="2"/>
  <c r="AD292" i="2"/>
  <c r="AE292" i="2"/>
  <c r="AF292" i="2"/>
  <c r="AA292" i="2"/>
  <c r="AB275" i="2"/>
  <c r="AC275" i="2"/>
  <c r="AD275" i="2"/>
  <c r="AE275" i="2"/>
  <c r="AF275" i="2"/>
  <c r="AA275" i="2"/>
  <c r="AB258" i="2"/>
  <c r="AC258" i="2"/>
  <c r="AD258" i="2"/>
  <c r="AE258" i="2"/>
  <c r="AF258" i="2"/>
  <c r="AA258" i="2"/>
  <c r="AB241" i="2"/>
  <c r="AC241" i="2"/>
  <c r="AD241" i="2"/>
  <c r="AE241" i="2"/>
  <c r="AF241" i="2"/>
  <c r="AA241" i="2"/>
  <c r="AB224" i="2"/>
  <c r="AC224" i="2"/>
  <c r="AD224" i="2"/>
  <c r="AE224" i="2"/>
  <c r="AF224" i="2"/>
  <c r="AA224" i="2"/>
  <c r="AB207" i="2"/>
  <c r="AC207" i="2"/>
  <c r="AD207" i="2"/>
  <c r="AE207" i="2"/>
  <c r="AF207" i="2"/>
  <c r="AA207" i="2"/>
  <c r="AB190" i="2"/>
  <c r="AC190" i="2"/>
  <c r="AD190" i="2"/>
  <c r="AE190" i="2"/>
  <c r="AF190" i="2"/>
  <c r="AA190" i="2"/>
  <c r="AB173" i="2"/>
  <c r="AC173" i="2"/>
  <c r="AD173" i="2"/>
  <c r="AE173" i="2"/>
  <c r="AF173" i="2"/>
  <c r="AA173" i="2"/>
  <c r="AB156" i="2"/>
  <c r="AC156" i="2"/>
  <c r="AD156" i="2"/>
  <c r="AE156" i="2"/>
  <c r="AF156" i="2"/>
  <c r="AA156" i="2"/>
  <c r="AB139" i="2"/>
  <c r="AC139" i="2"/>
  <c r="AD139" i="2"/>
  <c r="AE139" i="2"/>
  <c r="AF139" i="2"/>
  <c r="AA139" i="2"/>
  <c r="AB122" i="2"/>
  <c r="AC122" i="2"/>
  <c r="AD122" i="2"/>
  <c r="AE122" i="2"/>
  <c r="AF122" i="2"/>
  <c r="AA122" i="2"/>
  <c r="AC105" i="2"/>
  <c r="AD105" i="2"/>
  <c r="AE105" i="2"/>
  <c r="AF105" i="2"/>
  <c r="AB105" i="2"/>
  <c r="AA105" i="2"/>
  <c r="AB68" i="2"/>
  <c r="AC68" i="2"/>
  <c r="AD68" i="2"/>
  <c r="AE68" i="2"/>
  <c r="AF68" i="2"/>
  <c r="AA68" i="2"/>
  <c r="AB46" i="2"/>
  <c r="AC46" i="2"/>
  <c r="AD46" i="2"/>
  <c r="AE46" i="2"/>
  <c r="AF46" i="2"/>
  <c r="AA46" i="2"/>
  <c r="D29" i="1" l="1"/>
  <c r="F29" i="1"/>
  <c r="G29" i="1"/>
  <c r="H29" i="1"/>
  <c r="I29" i="1"/>
  <c r="C29" i="1"/>
  <c r="J61" i="9" l="1"/>
  <c r="K61" i="9"/>
  <c r="L61" i="9"/>
  <c r="M61" i="9"/>
  <c r="N61" i="9"/>
  <c r="O61" i="9"/>
  <c r="J62" i="9"/>
  <c r="K62" i="9"/>
  <c r="L62" i="9"/>
  <c r="M62" i="9"/>
  <c r="N62" i="9"/>
  <c r="O62" i="9"/>
  <c r="J63" i="9"/>
  <c r="K63" i="9"/>
  <c r="L63" i="9"/>
  <c r="M63" i="9"/>
  <c r="N63" i="9"/>
  <c r="O63" i="9"/>
  <c r="J64" i="9"/>
  <c r="K64" i="9"/>
  <c r="L64" i="9"/>
  <c r="M64" i="9"/>
  <c r="N64" i="9"/>
  <c r="O64" i="9"/>
  <c r="J65" i="9"/>
  <c r="K65" i="9"/>
  <c r="P65" i="9" s="1"/>
  <c r="L65" i="9"/>
  <c r="M65" i="9"/>
  <c r="R65" i="9" s="1"/>
  <c r="N65" i="9"/>
  <c r="O65" i="9"/>
  <c r="T65" i="9" s="1"/>
  <c r="K60" i="9"/>
  <c r="L60" i="9"/>
  <c r="M60" i="9"/>
  <c r="N60" i="9"/>
  <c r="O60" i="9"/>
  <c r="J60" i="9"/>
  <c r="K45" i="9"/>
  <c r="L45" i="9"/>
  <c r="M45" i="9"/>
  <c r="N45" i="9"/>
  <c r="O45" i="9"/>
  <c r="K46" i="9"/>
  <c r="L46" i="9"/>
  <c r="M46" i="9"/>
  <c r="N46" i="9"/>
  <c r="O46" i="9"/>
  <c r="K47" i="9"/>
  <c r="L47" i="9"/>
  <c r="M47" i="9"/>
  <c r="N47" i="9"/>
  <c r="O47" i="9"/>
  <c r="K48" i="9"/>
  <c r="L48" i="9"/>
  <c r="M48" i="9"/>
  <c r="N48" i="9"/>
  <c r="O48" i="9"/>
  <c r="K49" i="9"/>
  <c r="L49" i="9"/>
  <c r="M49" i="9"/>
  <c r="N49" i="9"/>
  <c r="O49" i="9"/>
  <c r="K50" i="9"/>
  <c r="L50" i="9"/>
  <c r="M50" i="9"/>
  <c r="N50" i="9"/>
  <c r="O50" i="9"/>
  <c r="K51" i="9"/>
  <c r="L51" i="9"/>
  <c r="M51" i="9"/>
  <c r="N51" i="9"/>
  <c r="O51" i="9"/>
  <c r="J46" i="9"/>
  <c r="J47" i="9"/>
  <c r="J48" i="9"/>
  <c r="J49" i="9"/>
  <c r="J50" i="9"/>
  <c r="J51" i="9"/>
  <c r="J45" i="9"/>
  <c r="K35" i="9"/>
  <c r="L35" i="9"/>
  <c r="M35" i="9"/>
  <c r="N35" i="9"/>
  <c r="O35" i="9"/>
  <c r="K36" i="9"/>
  <c r="L36" i="9"/>
  <c r="M36" i="9"/>
  <c r="N36" i="9"/>
  <c r="O36" i="9"/>
  <c r="K37" i="9"/>
  <c r="L37" i="9"/>
  <c r="M37" i="9"/>
  <c r="N37" i="9"/>
  <c r="O37" i="9"/>
  <c r="K38" i="9"/>
  <c r="L38" i="9"/>
  <c r="M38" i="9"/>
  <c r="N38" i="9"/>
  <c r="O38" i="9"/>
  <c r="K39" i="9"/>
  <c r="L39" i="9"/>
  <c r="M39" i="9"/>
  <c r="N39" i="9"/>
  <c r="O39" i="9"/>
  <c r="K40" i="9"/>
  <c r="L40" i="9"/>
  <c r="M40" i="9"/>
  <c r="N40" i="9"/>
  <c r="O40" i="9"/>
  <c r="K41" i="9"/>
  <c r="L41" i="9"/>
  <c r="M41" i="9"/>
  <c r="N41" i="9"/>
  <c r="O41" i="9"/>
  <c r="K42" i="9"/>
  <c r="L42" i="9"/>
  <c r="M42" i="9"/>
  <c r="N42" i="9"/>
  <c r="O42" i="9"/>
  <c r="J36" i="9"/>
  <c r="J37" i="9"/>
  <c r="J38" i="9"/>
  <c r="J39" i="9"/>
  <c r="J40" i="9"/>
  <c r="J41" i="9"/>
  <c r="J42" i="9"/>
  <c r="J35" i="9"/>
  <c r="K20" i="9"/>
  <c r="L20" i="9"/>
  <c r="M20" i="9"/>
  <c r="N20" i="9"/>
  <c r="O20" i="9"/>
  <c r="K21" i="9"/>
  <c r="L21" i="9"/>
  <c r="M21" i="9"/>
  <c r="N21" i="9"/>
  <c r="O21" i="9"/>
  <c r="K22" i="9"/>
  <c r="L22" i="9"/>
  <c r="M22" i="9"/>
  <c r="N22" i="9"/>
  <c r="O22" i="9"/>
  <c r="K23" i="9"/>
  <c r="L23" i="9"/>
  <c r="M23" i="9"/>
  <c r="N23" i="9"/>
  <c r="O23" i="9"/>
  <c r="K24" i="9"/>
  <c r="L24" i="9"/>
  <c r="M24" i="9"/>
  <c r="N24" i="9"/>
  <c r="O24" i="9"/>
  <c r="K25" i="9"/>
  <c r="L25" i="9"/>
  <c r="M25" i="9"/>
  <c r="N25" i="9"/>
  <c r="O25" i="9"/>
  <c r="K26" i="9"/>
  <c r="L26" i="9"/>
  <c r="M26" i="9"/>
  <c r="N26" i="9"/>
  <c r="O26" i="9"/>
  <c r="K27" i="9"/>
  <c r="L27" i="9"/>
  <c r="M27" i="9"/>
  <c r="N27" i="9"/>
  <c r="O27" i="9"/>
  <c r="K28" i="9"/>
  <c r="L28" i="9"/>
  <c r="M28" i="9"/>
  <c r="N28" i="9"/>
  <c r="O28" i="9"/>
  <c r="K29" i="9"/>
  <c r="L29" i="9"/>
  <c r="M29" i="9"/>
  <c r="N29" i="9"/>
  <c r="O29" i="9"/>
  <c r="K30" i="9"/>
  <c r="L30" i="9"/>
  <c r="M30" i="9"/>
  <c r="N30" i="9"/>
  <c r="O30" i="9"/>
  <c r="K31" i="9"/>
  <c r="L31" i="9"/>
  <c r="M31" i="9"/>
  <c r="N31" i="9"/>
  <c r="O31" i="9"/>
  <c r="J21" i="9"/>
  <c r="J22" i="9"/>
  <c r="J23" i="9"/>
  <c r="J24" i="9"/>
  <c r="J25" i="9"/>
  <c r="J26" i="9"/>
  <c r="J27" i="9"/>
  <c r="J28" i="9"/>
  <c r="J29" i="9"/>
  <c r="J30" i="9"/>
  <c r="J31" i="9"/>
  <c r="J20" i="9"/>
  <c r="L15" i="9"/>
  <c r="M15" i="9"/>
  <c r="N15" i="9"/>
  <c r="O15" i="9"/>
  <c r="K16" i="9"/>
  <c r="L16" i="9"/>
  <c r="M16" i="9"/>
  <c r="N16" i="9"/>
  <c r="O16" i="9"/>
  <c r="K17" i="9"/>
  <c r="L17" i="9"/>
  <c r="M17" i="9"/>
  <c r="N17" i="9"/>
  <c r="O17" i="9"/>
  <c r="K18" i="9"/>
  <c r="L18" i="9"/>
  <c r="M18" i="9"/>
  <c r="N18" i="9"/>
  <c r="O18" i="9"/>
  <c r="J16" i="9"/>
  <c r="J17" i="9"/>
  <c r="J18" i="9"/>
  <c r="J32" i="9" s="1"/>
  <c r="J12" i="9"/>
  <c r="K12" i="9"/>
  <c r="L12" i="9"/>
  <c r="M12" i="9"/>
  <c r="N12" i="9"/>
  <c r="O12" i="9"/>
  <c r="K13" i="9"/>
  <c r="P13" i="9" s="1"/>
  <c r="L13" i="9"/>
  <c r="M13" i="9"/>
  <c r="N13" i="9"/>
  <c r="O13" i="9"/>
  <c r="K11" i="9"/>
  <c r="L11" i="9"/>
  <c r="M11" i="9"/>
  <c r="N11" i="9"/>
  <c r="O11" i="9"/>
  <c r="J11" i="9"/>
  <c r="P6" i="9"/>
  <c r="Q6" i="9"/>
  <c r="R6" i="9"/>
  <c r="S6" i="9"/>
  <c r="T6" i="9"/>
  <c r="AA421" i="2"/>
  <c r="AE421" i="2"/>
  <c r="D432" i="2"/>
  <c r="E432" i="2"/>
  <c r="F432" i="2"/>
  <c r="G432" i="2"/>
  <c r="H432" i="2"/>
  <c r="I432" i="2"/>
  <c r="J432" i="2"/>
  <c r="K432" i="2"/>
  <c r="L432" i="2"/>
  <c r="M432" i="2"/>
  <c r="N432" i="2"/>
  <c r="O432" i="2"/>
  <c r="P432" i="2"/>
  <c r="Q432" i="2"/>
  <c r="R432" i="2"/>
  <c r="S432" i="2"/>
  <c r="T432" i="2"/>
  <c r="U432" i="2"/>
  <c r="V432" i="2"/>
  <c r="W432" i="2"/>
  <c r="X432" i="2"/>
  <c r="Y432" i="2"/>
  <c r="Z432" i="2"/>
  <c r="AG432" i="2"/>
  <c r="AH432" i="2"/>
  <c r="AI432" i="2"/>
  <c r="AJ432" i="2"/>
  <c r="AK432" i="2"/>
  <c r="AL432" i="2"/>
  <c r="D457" i="2"/>
  <c r="E457" i="2"/>
  <c r="F457" i="2"/>
  <c r="G457" i="2"/>
  <c r="H457" i="2"/>
  <c r="I457" i="2"/>
  <c r="J457" i="2"/>
  <c r="K457" i="2"/>
  <c r="L457" i="2"/>
  <c r="M457" i="2"/>
  <c r="N457" i="2"/>
  <c r="O457" i="2"/>
  <c r="P457" i="2"/>
  <c r="Q457" i="2"/>
  <c r="R457" i="2"/>
  <c r="S457" i="2"/>
  <c r="T457" i="2"/>
  <c r="U457" i="2"/>
  <c r="V457" i="2"/>
  <c r="W457" i="2"/>
  <c r="X457" i="2"/>
  <c r="Y457" i="2"/>
  <c r="Z457" i="2"/>
  <c r="AG457" i="2"/>
  <c r="AH457" i="2"/>
  <c r="AI457" i="2"/>
  <c r="AJ457" i="2"/>
  <c r="AK457" i="2"/>
  <c r="AL457" i="2"/>
  <c r="D460" i="2"/>
  <c r="E460" i="2"/>
  <c r="F460" i="2"/>
  <c r="G460" i="2"/>
  <c r="H460" i="2"/>
  <c r="I460" i="2"/>
  <c r="J460" i="2"/>
  <c r="K460" i="2"/>
  <c r="L460" i="2"/>
  <c r="M460" i="2"/>
  <c r="N460" i="2"/>
  <c r="O460" i="2"/>
  <c r="P460" i="2"/>
  <c r="Q460" i="2"/>
  <c r="R460" i="2"/>
  <c r="S460" i="2"/>
  <c r="T460" i="2"/>
  <c r="U460" i="2"/>
  <c r="V460" i="2"/>
  <c r="W460" i="2"/>
  <c r="X460" i="2"/>
  <c r="Y460" i="2"/>
  <c r="Z460" i="2"/>
  <c r="AG460" i="2"/>
  <c r="AH460" i="2"/>
  <c r="AI460" i="2"/>
  <c r="AJ460" i="2"/>
  <c r="AK460" i="2"/>
  <c r="AL460" i="2"/>
  <c r="D463" i="2"/>
  <c r="E463" i="2"/>
  <c r="F463" i="2"/>
  <c r="G463" i="2"/>
  <c r="H463" i="2"/>
  <c r="I463" i="2"/>
  <c r="J463" i="2"/>
  <c r="K463" i="2"/>
  <c r="L463" i="2"/>
  <c r="M463" i="2"/>
  <c r="N463" i="2"/>
  <c r="O463" i="2"/>
  <c r="P463" i="2"/>
  <c r="Q463" i="2"/>
  <c r="R463" i="2"/>
  <c r="S463" i="2"/>
  <c r="T463" i="2"/>
  <c r="U463" i="2"/>
  <c r="V463" i="2"/>
  <c r="W463" i="2"/>
  <c r="X463" i="2"/>
  <c r="Y463" i="2"/>
  <c r="Z463" i="2"/>
  <c r="AG463" i="2"/>
  <c r="AH463" i="2"/>
  <c r="AI463" i="2"/>
  <c r="AJ463" i="2"/>
  <c r="AK463" i="2"/>
  <c r="AL463" i="2"/>
  <c r="C463" i="2"/>
  <c r="C460" i="2"/>
  <c r="C457" i="2"/>
  <c r="C432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U394" i="2"/>
  <c r="V394" i="2"/>
  <c r="W394" i="2"/>
  <c r="X394" i="2"/>
  <c r="Y394" i="2"/>
  <c r="Z394" i="2"/>
  <c r="AG394" i="2"/>
  <c r="AH394" i="2"/>
  <c r="AI394" i="2"/>
  <c r="AJ394" i="2"/>
  <c r="AK394" i="2"/>
  <c r="AL394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U377" i="2"/>
  <c r="V377" i="2"/>
  <c r="W377" i="2"/>
  <c r="X377" i="2"/>
  <c r="Y377" i="2"/>
  <c r="Z377" i="2"/>
  <c r="AG377" i="2"/>
  <c r="AH377" i="2"/>
  <c r="AI377" i="2"/>
  <c r="AJ377" i="2"/>
  <c r="AK377" i="2"/>
  <c r="AL377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U360" i="2"/>
  <c r="V360" i="2"/>
  <c r="W360" i="2"/>
  <c r="X360" i="2"/>
  <c r="Y360" i="2"/>
  <c r="Z360" i="2"/>
  <c r="AG360" i="2"/>
  <c r="AH360" i="2"/>
  <c r="AI360" i="2"/>
  <c r="AJ360" i="2"/>
  <c r="AK360" i="2"/>
  <c r="AL360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U343" i="2"/>
  <c r="V343" i="2"/>
  <c r="W343" i="2"/>
  <c r="X343" i="2"/>
  <c r="Y343" i="2"/>
  <c r="Z343" i="2"/>
  <c r="AG343" i="2"/>
  <c r="AH343" i="2"/>
  <c r="AI343" i="2"/>
  <c r="AJ343" i="2"/>
  <c r="AK343" i="2"/>
  <c r="AL343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U326" i="2"/>
  <c r="V326" i="2"/>
  <c r="W326" i="2"/>
  <c r="X326" i="2"/>
  <c r="Y326" i="2"/>
  <c r="Z326" i="2"/>
  <c r="AG326" i="2"/>
  <c r="AH326" i="2"/>
  <c r="AI326" i="2"/>
  <c r="AJ326" i="2"/>
  <c r="AK326" i="2"/>
  <c r="AL326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U309" i="2"/>
  <c r="V309" i="2"/>
  <c r="W309" i="2"/>
  <c r="X309" i="2"/>
  <c r="Y309" i="2"/>
  <c r="Z309" i="2"/>
  <c r="AG309" i="2"/>
  <c r="AH309" i="2"/>
  <c r="AI309" i="2"/>
  <c r="AJ309" i="2"/>
  <c r="AK309" i="2"/>
  <c r="AL309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U292" i="2"/>
  <c r="V292" i="2"/>
  <c r="W292" i="2"/>
  <c r="X292" i="2"/>
  <c r="Y292" i="2"/>
  <c r="Z292" i="2"/>
  <c r="AG292" i="2"/>
  <c r="AH292" i="2"/>
  <c r="AI292" i="2"/>
  <c r="AJ292" i="2"/>
  <c r="AK292" i="2"/>
  <c r="AL292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U275" i="2"/>
  <c r="V275" i="2"/>
  <c r="W275" i="2"/>
  <c r="X275" i="2"/>
  <c r="Y275" i="2"/>
  <c r="Z275" i="2"/>
  <c r="AG275" i="2"/>
  <c r="AH275" i="2"/>
  <c r="AI275" i="2"/>
  <c r="AJ275" i="2"/>
  <c r="AK275" i="2"/>
  <c r="AL275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U258" i="2"/>
  <c r="V258" i="2"/>
  <c r="W258" i="2"/>
  <c r="X258" i="2"/>
  <c r="Y258" i="2"/>
  <c r="Z258" i="2"/>
  <c r="AG258" i="2"/>
  <c r="AH258" i="2"/>
  <c r="AI258" i="2"/>
  <c r="AJ258" i="2"/>
  <c r="AK258" i="2"/>
  <c r="AL258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U241" i="2"/>
  <c r="V241" i="2"/>
  <c r="W241" i="2"/>
  <c r="X241" i="2"/>
  <c r="Y241" i="2"/>
  <c r="Z241" i="2"/>
  <c r="AG241" i="2"/>
  <c r="AH241" i="2"/>
  <c r="AI241" i="2"/>
  <c r="AJ241" i="2"/>
  <c r="AK241" i="2"/>
  <c r="AL241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G224" i="2"/>
  <c r="AH224" i="2"/>
  <c r="AI224" i="2"/>
  <c r="AJ224" i="2"/>
  <c r="AK224" i="2"/>
  <c r="AL224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G207" i="2"/>
  <c r="AH207" i="2"/>
  <c r="AI207" i="2"/>
  <c r="AJ207" i="2"/>
  <c r="AK207" i="2"/>
  <c r="AL207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G190" i="2"/>
  <c r="AH190" i="2"/>
  <c r="AI190" i="2"/>
  <c r="AJ190" i="2"/>
  <c r="AK190" i="2"/>
  <c r="AL190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G173" i="2"/>
  <c r="AH173" i="2"/>
  <c r="AI173" i="2"/>
  <c r="AJ173" i="2"/>
  <c r="AK173" i="2"/>
  <c r="AL173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G156" i="2"/>
  <c r="AH156" i="2"/>
  <c r="AI156" i="2"/>
  <c r="AJ156" i="2"/>
  <c r="AK156" i="2"/>
  <c r="AL156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G139" i="2"/>
  <c r="AH139" i="2"/>
  <c r="AI139" i="2"/>
  <c r="AJ139" i="2"/>
  <c r="AK139" i="2"/>
  <c r="AL139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G122" i="2"/>
  <c r="AH122" i="2"/>
  <c r="AI122" i="2"/>
  <c r="AJ122" i="2"/>
  <c r="AK122" i="2"/>
  <c r="AL122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G105" i="2"/>
  <c r="AH105" i="2"/>
  <c r="AI105" i="2"/>
  <c r="AJ105" i="2"/>
  <c r="AK105" i="2"/>
  <c r="AL105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G68" i="2"/>
  <c r="AH68" i="2"/>
  <c r="AI68" i="2"/>
  <c r="AJ68" i="2"/>
  <c r="AK68" i="2"/>
  <c r="AL68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U36" i="2" s="1"/>
  <c r="V46" i="2"/>
  <c r="V36" i="2" s="1"/>
  <c r="W46" i="2"/>
  <c r="W36" i="2" s="1"/>
  <c r="X46" i="2"/>
  <c r="X36" i="2" s="1"/>
  <c r="Y46" i="2"/>
  <c r="Y36" i="2" s="1"/>
  <c r="Z46" i="2"/>
  <c r="AG46" i="2"/>
  <c r="AH46" i="2"/>
  <c r="AI46" i="2"/>
  <c r="AJ46" i="2"/>
  <c r="AK46" i="2"/>
  <c r="AL46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G33" i="2"/>
  <c r="AH33" i="2"/>
  <c r="AI33" i="2"/>
  <c r="AJ33" i="2"/>
  <c r="AK33" i="2"/>
  <c r="AL33" i="2"/>
  <c r="C394" i="2"/>
  <c r="C377" i="2"/>
  <c r="C360" i="2"/>
  <c r="C343" i="2"/>
  <c r="C326" i="2"/>
  <c r="C309" i="2"/>
  <c r="C292" i="2"/>
  <c r="C275" i="2"/>
  <c r="C258" i="2"/>
  <c r="C241" i="2"/>
  <c r="C224" i="2"/>
  <c r="C207" i="2"/>
  <c r="C190" i="2"/>
  <c r="C173" i="2"/>
  <c r="C156" i="2"/>
  <c r="C139" i="2"/>
  <c r="C122" i="2"/>
  <c r="C105" i="2"/>
  <c r="C68" i="2"/>
  <c r="C46" i="2"/>
  <c r="C33" i="2"/>
  <c r="C8" i="2" s="1"/>
  <c r="S50" i="9" l="1"/>
  <c r="S65" i="9"/>
  <c r="Q65" i="9"/>
  <c r="T60" i="9"/>
  <c r="S64" i="9"/>
  <c r="S62" i="9"/>
  <c r="Q63" i="9"/>
  <c r="Q61" i="9"/>
  <c r="T50" i="9"/>
  <c r="S60" i="9"/>
  <c r="T64" i="9"/>
  <c r="R64" i="9"/>
  <c r="P64" i="9"/>
  <c r="T63" i="9"/>
  <c r="R63" i="9"/>
  <c r="P63" i="9"/>
  <c r="T62" i="9"/>
  <c r="R62" i="9"/>
  <c r="P62" i="9"/>
  <c r="T61" i="9"/>
  <c r="R61" i="9"/>
  <c r="P61" i="9"/>
  <c r="L66" i="9"/>
  <c r="Q60" i="9"/>
  <c r="P60" i="9"/>
  <c r="R50" i="9"/>
  <c r="R60" i="9"/>
  <c r="Q64" i="9"/>
  <c r="S63" i="9"/>
  <c r="Q62" i="9"/>
  <c r="S61" i="9"/>
  <c r="T13" i="9"/>
  <c r="S13" i="9"/>
  <c r="K43" i="9"/>
  <c r="Q13" i="9"/>
  <c r="L43" i="9"/>
  <c r="Q41" i="9"/>
  <c r="P50" i="9"/>
  <c r="N58" i="9"/>
  <c r="P26" i="9"/>
  <c r="O43" i="9"/>
  <c r="T41" i="9"/>
  <c r="T26" i="9"/>
  <c r="N43" i="9"/>
  <c r="S41" i="9"/>
  <c r="R13" i="9"/>
  <c r="M43" i="9"/>
  <c r="R41" i="9"/>
  <c r="Q50" i="9"/>
  <c r="S18" i="9"/>
  <c r="N32" i="9"/>
  <c r="Q18" i="9"/>
  <c r="L32" i="9"/>
  <c r="O32" i="9"/>
  <c r="T18" i="9"/>
  <c r="M32" i="9"/>
  <c r="R18" i="9"/>
  <c r="K32" i="9"/>
  <c r="P18" i="9"/>
  <c r="S26" i="9"/>
  <c r="Q26" i="9"/>
  <c r="R26" i="9"/>
  <c r="J43" i="9"/>
  <c r="P41" i="9"/>
  <c r="O58" i="9"/>
  <c r="L58" i="9"/>
  <c r="J58" i="9"/>
  <c r="L86" i="2"/>
  <c r="D86" i="2"/>
  <c r="AF421" i="2"/>
  <c r="AB421" i="2"/>
  <c r="AD38" i="2"/>
  <c r="AD421" i="2"/>
  <c r="AC421" i="2"/>
  <c r="AC38" i="2"/>
  <c r="AF38" i="2"/>
  <c r="AB38" i="2"/>
  <c r="AE38" i="2"/>
  <c r="AA38" i="2"/>
  <c r="Z86" i="2"/>
  <c r="V86" i="2"/>
  <c r="N86" i="2"/>
  <c r="J86" i="2"/>
  <c r="AL86" i="2"/>
  <c r="T86" i="2"/>
  <c r="AJ36" i="2"/>
  <c r="Z36" i="2"/>
  <c r="R36" i="2"/>
  <c r="AH36" i="2"/>
  <c r="L36" i="2"/>
  <c r="X86" i="2"/>
  <c r="H86" i="2"/>
  <c r="AJ86" i="2"/>
  <c r="O52" i="9"/>
  <c r="N52" i="9"/>
  <c r="L52" i="9"/>
  <c r="AL36" i="2"/>
  <c r="T36" i="2"/>
  <c r="N36" i="2"/>
  <c r="F36" i="2"/>
  <c r="J66" i="9"/>
  <c r="M66" i="9"/>
  <c r="N66" i="9"/>
  <c r="O66" i="9"/>
  <c r="K66" i="9"/>
  <c r="H36" i="2"/>
  <c r="M52" i="9"/>
  <c r="F86" i="2"/>
  <c r="K52" i="9"/>
  <c r="J52" i="9"/>
  <c r="P36" i="2"/>
  <c r="J36" i="2"/>
  <c r="D36" i="2"/>
  <c r="C36" i="2"/>
  <c r="AH86" i="2"/>
  <c r="R86" i="2"/>
  <c r="P86" i="2"/>
  <c r="C86" i="2"/>
  <c r="M58" i="9"/>
  <c r="K58" i="9"/>
  <c r="AK86" i="2"/>
  <c r="AI86" i="2"/>
  <c r="AG86" i="2"/>
  <c r="Y86" i="2"/>
  <c r="W86" i="2"/>
  <c r="U86" i="2"/>
  <c r="S86" i="2"/>
  <c r="Q86" i="2"/>
  <c r="O86" i="2"/>
  <c r="M86" i="2"/>
  <c r="K86" i="2"/>
  <c r="I86" i="2"/>
  <c r="G86" i="2"/>
  <c r="E86" i="2"/>
  <c r="AK36" i="2"/>
  <c r="AI36" i="2"/>
  <c r="AG36" i="2"/>
  <c r="S36" i="2"/>
  <c r="Q36" i="2"/>
  <c r="O36" i="2"/>
  <c r="M36" i="2"/>
  <c r="K36" i="2"/>
  <c r="I36" i="2"/>
  <c r="G36" i="2"/>
  <c r="E36" i="2"/>
  <c r="D8" i="2"/>
  <c r="E8" i="2"/>
  <c r="F8" i="2"/>
  <c r="G8" i="2"/>
  <c r="H8" i="2"/>
  <c r="I8" i="2"/>
  <c r="J8" i="2"/>
  <c r="K8" i="2"/>
  <c r="L8" i="2"/>
  <c r="M8" i="2"/>
  <c r="N8" i="2"/>
  <c r="O8" i="2"/>
  <c r="Q8" i="2"/>
  <c r="R8" i="2"/>
  <c r="S8" i="2"/>
  <c r="T8" i="2"/>
  <c r="U8" i="2"/>
  <c r="V8" i="2"/>
  <c r="W8" i="2"/>
  <c r="W479" i="2" s="1"/>
  <c r="X8" i="2"/>
  <c r="Y8" i="2"/>
  <c r="Z8" i="2"/>
  <c r="AG8" i="2"/>
  <c r="AH8" i="2"/>
  <c r="AI8" i="2"/>
  <c r="AJ8" i="2"/>
  <c r="AK8" i="2"/>
  <c r="AL8" i="2"/>
  <c r="Y32" i="8"/>
  <c r="Z32" i="8"/>
  <c r="AA32" i="8"/>
  <c r="AB32" i="8"/>
  <c r="AC32" i="8"/>
  <c r="AD32" i="8"/>
  <c r="AE32" i="8"/>
  <c r="AF32" i="8"/>
  <c r="AG32" i="8"/>
  <c r="AH32" i="8"/>
  <c r="AM32" i="8"/>
  <c r="AN32" i="8"/>
  <c r="AO32" i="8"/>
  <c r="AP32" i="8"/>
  <c r="AQ32" i="8"/>
  <c r="AR32" i="8"/>
  <c r="X32" i="8"/>
  <c r="D32" i="8"/>
  <c r="E32" i="8"/>
  <c r="F32" i="8"/>
  <c r="G32" i="8"/>
  <c r="H32" i="8"/>
  <c r="I32" i="8"/>
  <c r="J32" i="8"/>
  <c r="K32" i="8"/>
  <c r="L32" i="8"/>
  <c r="M32" i="8"/>
  <c r="N32" i="8"/>
  <c r="O32" i="8"/>
  <c r="U32" i="8"/>
  <c r="V32" i="8"/>
  <c r="C32" i="8"/>
  <c r="X479" i="2" l="1"/>
  <c r="Z479" i="2"/>
  <c r="Y479" i="2"/>
  <c r="T58" i="9"/>
  <c r="P58" i="9"/>
  <c r="R66" i="9"/>
  <c r="T32" i="9"/>
  <c r="Q58" i="9"/>
  <c r="Q66" i="9"/>
  <c r="P66" i="9"/>
  <c r="R58" i="9"/>
  <c r="S58" i="9"/>
  <c r="Q32" i="9"/>
  <c r="R52" i="9"/>
  <c r="T52" i="9"/>
  <c r="R32" i="9"/>
  <c r="T66" i="9"/>
  <c r="Q52" i="9"/>
  <c r="P32" i="9"/>
  <c r="P52" i="9"/>
  <c r="S66" i="9"/>
  <c r="S52" i="9"/>
  <c r="S32" i="9"/>
  <c r="AC36" i="2"/>
  <c r="AB36" i="2"/>
  <c r="AE86" i="2"/>
  <c r="AF86" i="2"/>
  <c r="AB86" i="2"/>
  <c r="AD86" i="2"/>
  <c r="AA86" i="2"/>
  <c r="AC86" i="2"/>
  <c r="L479" i="2"/>
  <c r="AA36" i="2"/>
  <c r="AD36" i="2"/>
  <c r="AF36" i="2"/>
  <c r="AE36" i="2"/>
  <c r="T479" i="2"/>
  <c r="V479" i="2"/>
  <c r="V501" i="2" s="1"/>
  <c r="AC8" i="2"/>
  <c r="AF8" i="2"/>
  <c r="AH479" i="2"/>
  <c r="AB8" i="2"/>
  <c r="AE8" i="2"/>
  <c r="AA8" i="2"/>
  <c r="AD8" i="2"/>
  <c r="AJ479" i="2"/>
  <c r="N479" i="2"/>
  <c r="F479" i="2"/>
  <c r="AL479" i="2"/>
  <c r="H479" i="2"/>
  <c r="D479" i="2"/>
  <c r="J479" i="2"/>
  <c r="P479" i="2"/>
  <c r="S479" i="2"/>
  <c r="R479" i="2"/>
  <c r="Q479" i="2"/>
  <c r="I479" i="2"/>
  <c r="J53" i="9"/>
  <c r="AK479" i="2"/>
  <c r="AG479" i="2"/>
  <c r="K479" i="2"/>
  <c r="C479" i="2"/>
  <c r="AI479" i="2"/>
  <c r="U479" i="2"/>
  <c r="U501" i="2" s="1"/>
  <c r="O479" i="2"/>
  <c r="M479" i="2"/>
  <c r="G479" i="2"/>
  <c r="E479" i="2"/>
  <c r="U6" i="8"/>
  <c r="V6" i="8"/>
  <c r="K53" i="9" l="1"/>
  <c r="P53" i="9" s="1"/>
  <c r="P43" i="9"/>
  <c r="Z486" i="2"/>
  <c r="Z485" i="2"/>
  <c r="O485" i="2"/>
  <c r="O486" i="2"/>
  <c r="K485" i="2"/>
  <c r="K486" i="2"/>
  <c r="R485" i="2"/>
  <c r="R486" i="2"/>
  <c r="D485" i="2"/>
  <c r="D486" i="2"/>
  <c r="N485" i="2"/>
  <c r="N486" i="2"/>
  <c r="T485" i="2"/>
  <c r="T486" i="2"/>
  <c r="E485" i="2"/>
  <c r="E486" i="2"/>
  <c r="U485" i="2"/>
  <c r="U486" i="2"/>
  <c r="W485" i="2"/>
  <c r="W486" i="2"/>
  <c r="S485" i="2"/>
  <c r="S486" i="2"/>
  <c r="H485" i="2"/>
  <c r="H486" i="2"/>
  <c r="L485" i="2"/>
  <c r="L486" i="2"/>
  <c r="G485" i="2"/>
  <c r="G486" i="2"/>
  <c r="Y485" i="2"/>
  <c r="Y486" i="2"/>
  <c r="I485" i="2"/>
  <c r="I486" i="2"/>
  <c r="P485" i="2"/>
  <c r="P486" i="2"/>
  <c r="M485" i="2"/>
  <c r="M486" i="2"/>
  <c r="C485" i="2"/>
  <c r="C486" i="2"/>
  <c r="Q485" i="2"/>
  <c r="Q486" i="2"/>
  <c r="J485" i="2"/>
  <c r="J486" i="2"/>
  <c r="F485" i="2"/>
  <c r="F486" i="2"/>
  <c r="X485" i="2"/>
  <c r="X486" i="2"/>
  <c r="V485" i="2"/>
  <c r="V486" i="2"/>
  <c r="AD479" i="2"/>
  <c r="AC479" i="2"/>
  <c r="AF479" i="2"/>
  <c r="AA479" i="2"/>
  <c r="AE479" i="2"/>
  <c r="AB479" i="2"/>
  <c r="L53" i="9" l="1"/>
  <c r="Q53" i="9" s="1"/>
  <c r="Q43" i="9"/>
  <c r="M53" i="9" l="1"/>
  <c r="R53" i="9" s="1"/>
  <c r="R43" i="9"/>
  <c r="N53" i="9" l="1"/>
  <c r="S53" i="9" s="1"/>
  <c r="S43" i="9"/>
  <c r="O53" i="9"/>
  <c r="T43" i="9"/>
  <c r="T53" i="9" l="1"/>
  <c r="G6" i="12"/>
  <c r="G11" i="12" s="1"/>
  <c r="G12" i="12" s="1"/>
</calcChain>
</file>

<file path=xl/sharedStrings.xml><?xml version="1.0" encoding="utf-8"?>
<sst xmlns="http://schemas.openxmlformats.org/spreadsheetml/2006/main" count="934" uniqueCount="487">
  <si>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</si>
  <si>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</si>
  <si>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</si>
  <si>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</si>
  <si>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</si>
  <si>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</si>
  <si>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</si>
  <si>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</si>
  <si>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</si>
  <si>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</si>
  <si>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</si>
  <si>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</si>
  <si>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</si>
  <si>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</si>
  <si>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</si>
  <si>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</si>
  <si>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</si>
  <si>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</si>
  <si>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</si>
  <si>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</si>
  <si>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</si>
  <si>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</si>
  <si>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</si>
  <si>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</si>
  <si>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</si>
  <si>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</si>
  <si>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</si>
  <si>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</si>
  <si>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</si>
  <si>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</si>
  <si>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</si>
  <si>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</si>
  <si>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</si>
  <si>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</si>
  <si>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</si>
  <si>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</si>
  <si>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</si>
  <si>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</si>
  <si>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тыс. м3</t>
  </si>
  <si>
    <t>т</t>
  </si>
  <si>
    <t>тыс.шт</t>
  </si>
  <si>
    <t>тыс.т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</si>
  <si>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</si>
  <si>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</si>
  <si>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</si>
  <si>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</si>
  <si>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</si>
  <si>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</si>
  <si>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</si>
  <si>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</si>
  <si>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</si>
  <si>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</si>
  <si>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</si>
  <si>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</si>
  <si>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</si>
  <si>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</si>
  <si>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</si>
  <si>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</si>
  <si>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</si>
  <si>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</si>
  <si>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</si>
  <si>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</si>
  <si>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</si>
  <si>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</si>
  <si>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</si>
  <si>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</si>
  <si>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Промышленное производство:</t>
  </si>
  <si>
    <t>Индекс промышленного производства - всего***:</t>
  </si>
  <si>
    <t>Прибыль (убыток) до налогообложения, 
млн. руб.</t>
  </si>
  <si>
    <t>Произведено продукции в натуральном выражении</t>
  </si>
  <si>
    <t>№ п/п</t>
  </si>
  <si>
    <t>Число действующих микропредприятий - всего</t>
  </si>
  <si>
    <t>Среднесписочная численность работников (без внешних совместителей) по полному кругу организаций,</t>
  </si>
  <si>
    <t>Среднемесячная начисленная заработная плата (без выплат социального характера) по полному кругу организаций,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</si>
  <si>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</si>
  <si>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</si>
  <si>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</si>
  <si>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</si>
  <si>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</si>
  <si>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</si>
  <si>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</si>
  <si>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</si>
  <si>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</si>
  <si>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</si>
  <si>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</si>
  <si>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</si>
  <si>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</si>
  <si>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</si>
  <si>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</si>
  <si>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</si>
  <si>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</si>
  <si>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</si>
  <si>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</si>
  <si>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</si>
  <si>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</si>
  <si>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</si>
  <si>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</si>
  <si>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</si>
  <si>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</si>
  <si>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</si>
  <si>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</si>
  <si>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</si>
  <si>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</si>
  <si>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</si>
  <si>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</si>
  <si>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</si>
  <si>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</si>
  <si>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</si>
  <si>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</si>
  <si>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</si>
  <si>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</si>
  <si>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</si>
  <si>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</si>
  <si>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</si>
  <si>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</si>
  <si>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</si>
  <si>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</si>
  <si>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</si>
  <si>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</si>
  <si>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</si>
  <si>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</si>
  <si>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</si>
  <si>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</si>
  <si>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</si>
  <si>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</si>
  <si>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</si>
  <si>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</si>
  <si>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</si>
  <si>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</si>
  <si>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</si>
  <si>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</si>
  <si>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</si>
  <si>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</si>
  <si>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</si>
  <si>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</si>
  <si>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</si>
  <si>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</si>
  <si>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</si>
  <si>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</si>
  <si>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</si>
  <si>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</si>
  <si>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</si>
  <si>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</si>
  <si>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</si>
  <si>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</si>
  <si>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</si>
  <si>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</si>
  <si>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</si>
  <si>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</si>
  <si>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</si>
  <si>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</si>
  <si>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</si>
  <si>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</si>
  <si>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</si>
  <si>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</si>
  <si>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</si>
  <si>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</si>
  <si>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</si>
  <si>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</si>
  <si>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</si>
  <si>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</si>
  <si>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</si>
  <si>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</si>
  <si>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</si>
  <si>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</si>
  <si>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</si>
  <si>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</si>
  <si>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</si>
  <si>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</si>
  <si>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</si>
  <si>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</si>
  <si>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</si>
  <si>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</si>
  <si>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</si>
  <si>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</si>
  <si>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</si>
  <si>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</si>
  <si>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</si>
  <si>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</si>
  <si>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</si>
  <si>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</si>
  <si>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Прогноз индекса производства</t>
  </si>
  <si>
    <t>2020 год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</si>
  <si>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</si>
  <si>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</si>
  <si>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</si>
  <si>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</si>
  <si>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</si>
  <si>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</si>
  <si>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</si>
  <si>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</si>
  <si>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</si>
  <si>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</si>
  <si>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</si>
  <si>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</si>
  <si>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</si>
  <si>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</si>
  <si>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</si>
  <si>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</si>
  <si>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</si>
  <si>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</si>
  <si>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</si>
  <si>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</si>
  <si>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</si>
  <si>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</si>
  <si>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</si>
  <si>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</si>
  <si>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</si>
  <si>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</si>
  <si>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</si>
  <si>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</si>
  <si>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</si>
  <si>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</si>
  <si>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</si>
  <si>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</si>
  <si>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</si>
  <si>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</si>
  <si>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</si>
  <si>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</si>
  <si>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</si>
  <si>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</si>
  <si>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</si>
  <si>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</si>
  <si>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</si>
  <si>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</si>
  <si>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</si>
  <si>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</si>
  <si>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</si>
  <si>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</si>
  <si>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</si>
  <si>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</si>
  <si>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</si>
  <si>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</si>
  <si>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</si>
  <si>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</si>
  <si>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</si>
  <si>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Торговля оптовая и розничная; ремонт автотранспортных средств и мотоциклов (G) - всего</t>
  </si>
  <si>
    <t>Деятельность в области информации и связи (J) - всего</t>
  </si>
  <si>
    <t>Добыча угля</t>
  </si>
  <si>
    <t>Добыча металлических руд</t>
  </si>
  <si>
    <t>Добыча прочих полезных ископаемых</t>
  </si>
  <si>
    <t xml:space="preserve"> Доломит некальцинированный, тыс.т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</si>
  <si>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</si>
  <si>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</si>
  <si>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</si>
  <si>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Производство прочей неметаллической минеральной продукции</t>
  </si>
  <si>
    <t>млн. курпич.</t>
  </si>
  <si>
    <t>тыс.кв.м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</si>
  <si>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</si>
  <si>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</si>
  <si>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</si>
  <si>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Тысяча гигакалорий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</si>
  <si>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</si>
  <si>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</si>
  <si>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</si>
  <si>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кг.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</si>
  <si>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</si>
  <si>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2021 г.</t>
  </si>
  <si>
    <t>2021 год</t>
  </si>
  <si>
    <t>x</t>
  </si>
  <si>
    <t>зерно*</t>
  </si>
  <si>
    <t>картофель*</t>
  </si>
  <si>
    <t>овощи*</t>
  </si>
  <si>
    <t>мясо*</t>
  </si>
  <si>
    <t>молоко*</t>
  </si>
  <si>
    <t>яйца*</t>
  </si>
  <si>
    <t xml:space="preserve">Объем произведенной продукции в сопоставимых ценах </t>
  </si>
  <si>
    <t>факт 2017</t>
  </si>
  <si>
    <t>Объем отгруженных товаров собственного производства, выполненных работ и услуг собственными силами (В+C+D+E)</t>
  </si>
  <si>
    <t>Филиал "Разрез "Тулунуголь" ООО "КВСУ"</t>
  </si>
  <si>
    <t>с. Алгатуй</t>
  </si>
  <si>
    <t>ООО "Кедр"</t>
  </si>
  <si>
    <t>ООО "Стройпром"</t>
  </si>
  <si>
    <t>д. Казакова</t>
  </si>
  <si>
    <t>г. Тулун</t>
  </si>
  <si>
    <t>Азейское, Алгатуйское, Гадалейское сельские поселения</t>
  </si>
  <si>
    <t>Тулунский район</t>
  </si>
  <si>
    <t>ТППК "Будаговский"</t>
  </si>
  <si>
    <t>ООО "Казачка Ия"</t>
  </si>
  <si>
    <t>ООО "Ассорти"</t>
  </si>
  <si>
    <t>п. 4 отд. ГСС</t>
  </si>
  <si>
    <t>Филиал "Тулунский" АО "Дорожная служба Иркутской области"</t>
  </si>
  <si>
    <t>г. Тулун, Тулунский, Куйтунский районы</t>
  </si>
  <si>
    <t>ООО "Монолит"</t>
  </si>
  <si>
    <t>ООО "Парижское"</t>
  </si>
  <si>
    <t>ООО "Урожай"</t>
  </si>
  <si>
    <t>ООО "Шерагульское"</t>
  </si>
  <si>
    <t>д. Афанасьева</t>
  </si>
  <si>
    <t>д. Новая Деревня</t>
  </si>
  <si>
    <t>д. Булюшкина</t>
  </si>
  <si>
    <t>с. Шерагул</t>
  </si>
  <si>
    <t>КФХ</t>
  </si>
  <si>
    <t>п. Ишидей</t>
  </si>
  <si>
    <t>ООО "Дельта"</t>
  </si>
  <si>
    <t>ООО ГГК "Билибино"</t>
  </si>
  <si>
    <t>Кирейское сельское поселение</t>
  </si>
  <si>
    <t>МКУ "Обслуживающий центр"</t>
  </si>
  <si>
    <t xml:space="preserve">г. Тулун </t>
  </si>
  <si>
    <t>МУСХП "Центральное"</t>
  </si>
  <si>
    <t>Азейское, Алгатуйское, Бурхунское, Будаговское, Писаревское, Шерагульское сельские поселения</t>
  </si>
  <si>
    <t>ООО "Теплосервис"</t>
  </si>
  <si>
    <t>МУП "Агропромэнерго"</t>
  </si>
  <si>
    <t>УФПС Иркутской области - Филиал ФГУП "Почта России" Тулунский Почтамт</t>
  </si>
  <si>
    <t>Тулунское райпо</t>
  </si>
  <si>
    <t>ПСПК "Спутник"</t>
  </si>
  <si>
    <t>Прочие организации, не зарегистрированные на территории Тулунского района</t>
  </si>
  <si>
    <t>ООО "Наш дом"</t>
  </si>
  <si>
    <t>МКУ "Центр методического и финансового сопровождения образовательных учреждений Тулунского муниципального района"</t>
  </si>
  <si>
    <t>с. Будагово, с. Умыган</t>
  </si>
  <si>
    <t>с. Котик, д. Афанасьева</t>
  </si>
  <si>
    <t>Торговля оптовая и розничная; ремонт автотранспортных средств и мотоциклов (без ИП)</t>
  </si>
  <si>
    <t>Растениеводство и животноводство, охота и предоставление соответствующих услуг в этих областях (с КФХ)</t>
  </si>
  <si>
    <t>Розничный товарооборот (без ИП)</t>
  </si>
  <si>
    <t>Азейское</t>
  </si>
  <si>
    <t>Алгатуйское</t>
  </si>
  <si>
    <t>Аршанское</t>
  </si>
  <si>
    <t>Афанасьевское</t>
  </si>
  <si>
    <t>Будаговское</t>
  </si>
  <si>
    <t>Бурхунское</t>
  </si>
  <si>
    <t>Владимирское</t>
  </si>
  <si>
    <t>Гадалейское</t>
  </si>
  <si>
    <t>Гуранское</t>
  </si>
  <si>
    <t>Евдокимовское</t>
  </si>
  <si>
    <t>Едогонское</t>
  </si>
  <si>
    <t>Икейское</t>
  </si>
  <si>
    <t>Ишидейское</t>
  </si>
  <si>
    <t>Кирейское</t>
  </si>
  <si>
    <t>Котикское</t>
  </si>
  <si>
    <t>Мугунское</t>
  </si>
  <si>
    <t>Нижнебурбукское</t>
  </si>
  <si>
    <t>Октябрьское</t>
  </si>
  <si>
    <t>Перфиловское</t>
  </si>
  <si>
    <t>Писаревское</t>
  </si>
  <si>
    <t>Сибирякское</t>
  </si>
  <si>
    <t>Умыганское</t>
  </si>
  <si>
    <t>Усть Кульское</t>
  </si>
  <si>
    <t>Шерагульское</t>
  </si>
  <si>
    <t>Образование (без областных учреждений)</t>
  </si>
  <si>
    <t>Управление (ОМС)</t>
  </si>
  <si>
    <t>Количество индивидуальных предпринимателей (с КФХ)</t>
  </si>
  <si>
    <t>молоко, тыс. тонн</t>
  </si>
  <si>
    <t>Крупные и средние предприятия:</t>
  </si>
  <si>
    <t>Малые предприятия:</t>
  </si>
  <si>
    <t>Микропредприятия:</t>
  </si>
  <si>
    <t>Микропредприяти:</t>
  </si>
  <si>
    <t>Удельный вес микропредприятий, %</t>
  </si>
  <si>
    <t>ПРОВЕРКА</t>
  </si>
  <si>
    <t>Бюджетная сфера, всего:</t>
  </si>
  <si>
    <t xml:space="preserve">Образование </t>
  </si>
  <si>
    <t>Управление</t>
  </si>
  <si>
    <t>Культура</t>
  </si>
  <si>
    <t>Общеобразовательные учреждения (школы, д/с)</t>
  </si>
  <si>
    <t>Учреждения культуры</t>
  </si>
  <si>
    <t>Органы местного самоуправления</t>
  </si>
  <si>
    <t>г. Тулун, Тулунский район</t>
  </si>
  <si>
    <t>Выручка от реализации продукции, работ, услуг (в действующих ценах) предприятий малого бизнеса (с учетом микропредприятий и КФХ)</t>
  </si>
  <si>
    <t>Уд. вес выручки микропредприятий в выручке  в целом по МО</t>
  </si>
  <si>
    <t>Образование (с МКУ "Центр МиФСОУ ТМР")</t>
  </si>
  <si>
    <t>Среднемесячная начисленная заработная плата работников малых предприятий (с учетом микропредприятий и КФХ)</t>
  </si>
  <si>
    <t>Малые предприятия (с микропредприятиями и КФХ), всего:</t>
  </si>
  <si>
    <t>Удельный вес малых предприятий (с микропредприятиями и КФХ), %</t>
  </si>
  <si>
    <t>Фонд начисленной заработной платы работников малых предприятий (с учетом микропредприятий и КФХ)</t>
  </si>
  <si>
    <t xml:space="preserve">В том числе из общей численности работающих численность работников малых предприятий (с учетом микропредприятий и КФХ) - всего, </t>
  </si>
  <si>
    <t>Филиал "Разрез "Тулунуголь" ООО "КВСУ, Тулунский район, с. Алгатуй, ул. Школьная, 14</t>
  </si>
  <si>
    <t>Уд. вес выручки предприятий малого бизнеса (с учетом микропредприятий и КФХ) в выручке  в целом по МО</t>
  </si>
  <si>
    <t>2022 год</t>
  </si>
  <si>
    <t>2022 г.</t>
  </si>
  <si>
    <t>ООО "Геопрофиль"</t>
  </si>
  <si>
    <t>Всего за 2019-2022 гг., 
в т.ч. по годам:</t>
  </si>
  <si>
    <t>факт 2018</t>
  </si>
  <si>
    <t>оценка 2019</t>
  </si>
  <si>
    <t>г.Тулун</t>
  </si>
  <si>
    <t>2019г.</t>
  </si>
  <si>
    <t>2020г.</t>
  </si>
  <si>
    <t>2021г.</t>
  </si>
  <si>
    <t>2022г.</t>
  </si>
  <si>
    <t>СББЖ</t>
  </si>
  <si>
    <t>Спецшкола</t>
  </si>
  <si>
    <t>ОГБУЗ</t>
  </si>
  <si>
    <t>Баракшинский</t>
  </si>
  <si>
    <t xml:space="preserve">ВСЕГО по муниципальному образованию </t>
  </si>
  <si>
    <t>ООО Кедр</t>
  </si>
  <si>
    <t>Итого</t>
  </si>
  <si>
    <t>Прочие (Культура + ООО Наш Дом</t>
  </si>
  <si>
    <t>1.</t>
  </si>
  <si>
    <t>Водоснабжение; водоотведение, организация сбора и утилизации отходов, деятельность по ликвидации загрязнений (Е):</t>
  </si>
  <si>
    <t>Кадастровая стоимость земельных участков, признаваемых объектом налогообложения - всего</t>
  </si>
  <si>
    <t>Строительство (F) - всего</t>
  </si>
  <si>
    <t>Водоснабжение; водоотведение, организация сбора и утилизации отходов, деятельность по ликвидации загрязнений (Е) - всего</t>
  </si>
  <si>
    <t>Транспортировка и хранение (H) - всего</t>
  </si>
  <si>
    <t>Расчет индексов производства продукции
по элементарному виду деятельности,  исходя из динамики по товарам-представителям</t>
  </si>
  <si>
    <t>тыс. куб.м</t>
  </si>
  <si>
    <t>Камень природный дробленный, тыс. куб.м</t>
  </si>
  <si>
    <t>Блоки стеновые силикатные, миллион условных кирпичей</t>
  </si>
  <si>
    <t>ГВт.ч
 (млн. Квт.ч.)</t>
  </si>
  <si>
    <t>Электроэнергия, произведенная тепловыми электростанциями, гигаватт-час (миллион киловатт-часов)</t>
  </si>
  <si>
    <t>Электроэнергия, произведенная гидроэлектростанциями, гигаватт-час (миллион киловатт-часов)</t>
  </si>
  <si>
    <t>Электроэнергия, гигаватт-час (миллион киловатт-часов)</t>
  </si>
  <si>
    <t>Энергия тепловая, отпущенная тепловыми электроцентралями (ТЭЦ), тысяча гигакалорий</t>
  </si>
  <si>
    <t>тысяча гигакалорий</t>
  </si>
  <si>
    <t>Энергия тепловая, отпущенная промышленными утилизационными установками, тысяча гигакалорий</t>
  </si>
  <si>
    <t>ИТОГО:</t>
  </si>
  <si>
    <t>Лесоматериалы хвойных пород, тысяча плотных кубических метров</t>
  </si>
  <si>
    <t>Лесоматериалы лиственных пород, за исключением тропических пород, тысяча плотных кубических метров</t>
  </si>
  <si>
    <t>Древесина топливная, тысяча плотных кубических метров</t>
  </si>
  <si>
    <t>Блоки и прочие изделия сборные строительные для зданий и сооружений из цемента, бетона или искусственного камня, тыс. куб.м</t>
  </si>
  <si>
    <t>Изделия из гипса строительные, тыс.кв.м</t>
  </si>
  <si>
    <t>Растворы строительные, тыс. куб.м</t>
  </si>
  <si>
    <t>Бетон, готовый для заливки (товарный бетон), тыс. куб.м</t>
  </si>
  <si>
    <t>Уголь, за исключением антрацита, угля коксующегося и угля бурого, тыс.т</t>
  </si>
  <si>
    <t>Уголь обогащенный, за исключением антрацита, угля коксующегося и угля бурого (лигнита), тыс.т</t>
  </si>
  <si>
    <t>Уголь бурый рядовой (лигнит), тыс.т</t>
  </si>
  <si>
    <t>Руда железная товарная необогащенная, тыс.т</t>
  </si>
  <si>
    <t>Концентрат железорудный, тыс.т</t>
  </si>
  <si>
    <t>Руды и концентраты серебряные, кг</t>
  </si>
  <si>
    <t>Руды и концентраты золотосодержащие, кг</t>
  </si>
  <si>
    <t>Гранит, песчаник и прочий камень для памятников или строительства, тыс.т</t>
  </si>
  <si>
    <t>Гипс, тыс.т</t>
  </si>
  <si>
    <t>Пески природные, тыс. куб.м</t>
  </si>
  <si>
    <t>Гранулы каменные, крошка и порошок, тыс. куб.м</t>
  </si>
  <si>
    <t>Гравий, тыс. куб.м</t>
  </si>
  <si>
    <t>Щебень, тыс. куб.м</t>
  </si>
  <si>
    <t>Смеси песчано-гравийные, тыс. куб.м</t>
  </si>
  <si>
    <t>Торф фрезерный для сельского хозяйства, тыс.т</t>
  </si>
  <si>
    <t>Соль молотая, т</t>
  </si>
  <si>
    <t>Вода морская, т</t>
  </si>
  <si>
    <t>Кирпич керамический неогнеупорный строительный, миллион условных кирпичей</t>
  </si>
  <si>
    <t>Портландцемент, цемент глиноземистый, цемент шлаковый и аналогичные гидравлические цементы, тыс.т</t>
  </si>
  <si>
    <t>Плиты из цемента, бетона или искусственного камня, тыс.кв.м</t>
  </si>
  <si>
    <t>Энергия тепловая, отпущенная котельными, тысяча гигакалорий</t>
  </si>
  <si>
    <t xml:space="preserve">Пар и горячая вода, тысяча гигакалорий </t>
  </si>
  <si>
    <t>1 вариант</t>
  </si>
  <si>
    <t>2 вариант</t>
  </si>
  <si>
    <t>Перечень инвестиционных проектов, реализация которых предполагается в 2019-2022 гг.</t>
  </si>
  <si>
    <t>…</t>
  </si>
  <si>
    <t>Приложение 4 к прогнозу</t>
  </si>
  <si>
    <t>Приложенипе 5 к прогнозу</t>
  </si>
  <si>
    <t>Факт 
2019 года</t>
  </si>
  <si>
    <t>2023 год</t>
  </si>
  <si>
    <t>Факт 
2019 г.</t>
  </si>
  <si>
    <t>2023 г.</t>
  </si>
  <si>
    <t>Культура и спорт</t>
  </si>
  <si>
    <t>Прочие (ООО "Наш Дом")</t>
  </si>
  <si>
    <t>Прочие ( ООО "Наш Дом")</t>
  </si>
  <si>
    <t>Фонд начисленной заработной платы по полному кругу организаций (без  областных)</t>
  </si>
  <si>
    <t>2023г.</t>
  </si>
  <si>
    <t>Выручка от реализации продукции, работ, услуг (в действующих ценах) по полному кругу организаций (без ИП)</t>
  </si>
  <si>
    <t>Индивидуальные предприниматели и КФХ</t>
  </si>
  <si>
    <t>Среднемесячная заработная плата, руб.</t>
  </si>
  <si>
    <t>Форма прогноза 
до 2024 г.</t>
  </si>
  <si>
    <t>Прогноз социально-экономического развитя муниципального образования "Тулунский район" на 2022-2024 гг.</t>
  </si>
  <si>
    <t>Факт 
2020 года</t>
  </si>
  <si>
    <t>Оценка 
2021 года</t>
  </si>
  <si>
    <t>2024 год</t>
  </si>
  <si>
    <t>Валовый выпуск продукции в сельхозорганизациях (с КФХ)</t>
  </si>
  <si>
    <t>Факт 
2020 г.</t>
  </si>
  <si>
    <t>Оценка 
2021 г.</t>
  </si>
  <si>
    <t>2024 г.</t>
  </si>
  <si>
    <t>Прогноз на 2022-2024 гг.</t>
  </si>
  <si>
    <t>ООО "Парижская коммуна"</t>
  </si>
  <si>
    <t>с.Мугун</t>
  </si>
  <si>
    <t>СПССК "Заря"</t>
  </si>
  <si>
    <t>МУП "Афанасьевское"</t>
  </si>
  <si>
    <t>2024г.</t>
  </si>
  <si>
    <t>Факт 
2019г.</t>
  </si>
  <si>
    <t>Оценка 2021 г.</t>
  </si>
  <si>
    <t>Развитие семейной животноводческой фермы по производству молока на базе ИП Глава КФХ Гамаюнов А.А.</t>
  </si>
  <si>
    <t>ИП Глава КФХ Гамаюнов А.А.</t>
  </si>
  <si>
    <t>Всего за 2021-2024 гг., 
в т.ч. по годам:</t>
  </si>
  <si>
    <t>факт 2019</t>
  </si>
  <si>
    <t>факт 2020</t>
  </si>
  <si>
    <t>оценка 2021</t>
  </si>
  <si>
    <t>Отдельные показатели прогноза развития муниципальных образований поселенческого уровня на 2022-2024 годы*</t>
  </si>
  <si>
    <t>ё</t>
  </si>
  <si>
    <t>в том числе по видам экономической деятельности:</t>
  </si>
  <si>
    <t>Деятельность в области культуры, спорта, организации досуга и развлечений (с МКУ "Обслуживающий центр"), в том числе:</t>
  </si>
  <si>
    <t>с. Икей, д. Паберега, с. Едогон, с. Шерагул, д. Нижний Бурбук</t>
  </si>
  <si>
    <t>Деятельность гостиниц и предприятий общественного питания (I ) - всего</t>
  </si>
  <si>
    <t>Прогноз предоставляется 
до 30 июля 2021 года</t>
  </si>
  <si>
    <t>Владимировское сельское поселение, д. Вознесенск</t>
  </si>
  <si>
    <t>продукция № 2</t>
  </si>
  <si>
    <t>и т.д.</t>
  </si>
  <si>
    <t>Выпуск продукции в натуральном выражении
 (в соотв. ед.)</t>
  </si>
  <si>
    <t>ВСЕГО ПО ПОСЕЛЕНИЮ</t>
  </si>
  <si>
    <t>ИТОГО ПО РАЙОНУ</t>
  </si>
  <si>
    <t>продукция № 3</t>
  </si>
  <si>
    <r>
      <t xml:space="preserve">Сводный перечень инвестиционных проектов, реализация которых предполагается в 2021-2024 гг. 
</t>
    </r>
    <r>
      <rPr>
        <b/>
        <u/>
        <sz val="16"/>
        <rFont val="Times New Roman"/>
        <family val="1"/>
        <charset val="204"/>
      </rPr>
      <t>МО "Тулунский район"</t>
    </r>
    <r>
      <rPr>
        <b/>
        <sz val="16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(наименование муниципального района, городского округа)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</si>
</sst>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"/>
    <numFmt numFmtId="167" formatCode="0.000"/>
  </numFmts>
  <fonts count="35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u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2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C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6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7" fillId="0" borderId="0" xfId="0" applyFont="1" applyBorder="1" applyAlignment="1">
      <alignment vertical="center"/>
    </xf>
    <xf numFmtId="0" fontId="12" fillId="0" borderId="0" xfId="0" applyFont="1" applyFill="1"/>
    <xf numFmtId="0" fontId="9" fillId="0" borderId="0" xfId="0" applyFont="1" applyAlignment="1">
      <alignment horizontal="right" vertical="center" wrapText="1"/>
    </xf>
    <xf numFmtId="0" fontId="4" fillId="0" borderId="0" xfId="0" applyFont="1"/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 wrapText="1"/>
    </xf>
    <xf numFmtId="0" fontId="19" fillId="2" borderId="0" xfId="0" applyFont="1" applyFill="1" applyAlignment="1">
      <alignment horizontal="left" wrapText="1"/>
    </xf>
    <xf numFmtId="0" fontId="19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2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165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1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16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right" vertical="center" wrapText="1"/>
    </xf>
    <xf numFmtId="0" fontId="10" fillId="0" borderId="0" xfId="0" applyFont="1" applyFill="1"/>
    <xf numFmtId="0" fontId="15" fillId="0" borderId="0" xfId="0" applyFont="1" applyFill="1" applyAlignment="1">
      <alignment horizontal="right" vertical="center"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2" fontId="19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left" vertical="center" wrapText="1"/>
    </xf>
    <xf numFmtId="2" fontId="19" fillId="0" borderId="1" xfId="0" applyNumberFormat="1" applyFont="1" applyFill="1" applyBorder="1" applyAlignment="1">
      <alignment horizontal="left" vertical="center" wrapText="1"/>
    </xf>
    <xf numFmtId="2" fontId="19" fillId="0" borderId="1" xfId="0" applyNumberFormat="1" applyFont="1" applyFill="1" applyBorder="1" applyAlignment="1" applyProtection="1">
      <alignment horizontal="center" vertical="center"/>
      <protection locked="0"/>
    </xf>
    <xf numFmtId="2" fontId="19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/>
    <xf numFmtId="0" fontId="16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/>
    <xf numFmtId="0" fontId="19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/>
    <xf numFmtId="0" fontId="10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19" fillId="5" borderId="1" xfId="0" applyNumberFormat="1" applyFont="1" applyFill="1" applyBorder="1" applyAlignment="1">
      <alignment horizontal="center" vertical="center" wrapText="1"/>
    </xf>
    <xf numFmtId="2" fontId="19" fillId="5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2" fontId="15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8" fillId="0" borderId="1" xfId="0" applyFont="1" applyFill="1" applyBorder="1" applyAlignment="1" applyProtection="1">
      <alignment horizontal="left" vertical="center" wrapText="1"/>
      <protection locked="0"/>
    </xf>
    <xf numFmtId="1" fontId="1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164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" fontId="15" fillId="0" borderId="0" xfId="0" applyNumberFormat="1" applyFont="1" applyBorder="1" applyAlignment="1">
      <alignment horizontal="center" vertical="center" wrapText="1"/>
    </xf>
    <xf numFmtId="1" fontId="0" fillId="4" borderId="0" xfId="0" applyNumberFormat="1" applyFill="1" applyBorder="1"/>
    <xf numFmtId="0" fontId="0" fillId="4" borderId="0" xfId="0" applyFill="1" applyBorder="1"/>
    <xf numFmtId="164" fontId="0" fillId="0" borderId="0" xfId="0" applyNumberFormat="1" applyBorder="1"/>
    <xf numFmtId="1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19" fillId="5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 applyProtection="1">
      <alignment horizontal="center" vertical="center"/>
      <protection locked="0"/>
    </xf>
    <xf numFmtId="164" fontId="15" fillId="0" borderId="1" xfId="0" applyNumberFormat="1" applyFont="1" applyFill="1" applyBorder="1" applyAlignment="1" applyProtection="1">
      <alignment horizontal="center" vertical="center"/>
      <protection locked="0"/>
    </xf>
    <xf numFmtId="164" fontId="19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2" fontId="19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3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 applyProtection="1">
      <alignment horizontal="left" vertical="center" wrapText="1"/>
      <protection locked="0"/>
    </xf>
    <xf numFmtId="3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1" fontId="20" fillId="0" borderId="1" xfId="0" applyNumberFormat="1" applyFont="1" applyBorder="1" applyAlignment="1">
      <alignment horizontal="center" vertical="center" wrapText="1"/>
    </xf>
    <xf numFmtId="0" fontId="34" fillId="0" borderId="0" xfId="0" applyFont="1"/>
    <xf numFmtId="166" fontId="4" fillId="0" borderId="1" xfId="0" applyNumberFormat="1" applyFont="1" applyBorder="1" applyAlignment="1">
      <alignment horizontal="center" vertical="center" wrapText="1"/>
    </xf>
    <xf numFmtId="164" fontId="19" fillId="0" borderId="31" xfId="0" applyNumberFormat="1" applyFont="1" applyBorder="1" applyAlignment="1">
      <alignment horizontal="center" vertical="center"/>
    </xf>
    <xf numFmtId="164" fontId="19" fillId="0" borderId="3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164" fontId="25" fillId="0" borderId="32" xfId="0" applyNumberFormat="1" applyFont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 vertical="center"/>
    </xf>
    <xf numFmtId="164" fontId="16" fillId="0" borderId="32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0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center" wrapText="1"/>
    </xf>
    <xf numFmtId="2" fontId="19" fillId="5" borderId="1" xfId="0" applyNumberFormat="1" applyFont="1" applyFill="1" applyBorder="1" applyAlignment="1">
      <alignment horizontal="center" vertical="center" wrapText="1"/>
    </xf>
    <xf numFmtId="2" fontId="19" fillId="5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/>
    <xf numFmtId="0" fontId="19" fillId="0" borderId="0" xfId="0" applyFont="1" applyFill="1" applyAlignment="1">
      <alignment horizontal="center" vertical="center" wrapText="1"/>
    </xf>
    <xf numFmtId="0" fontId="31" fillId="0" borderId="0" xfId="0" applyFont="1" applyAlignment="1"/>
    <xf numFmtId="2" fontId="15" fillId="0" borderId="1" xfId="0" applyNumberFormat="1" applyFont="1" applyFill="1" applyBorder="1" applyAlignment="1">
      <alignment horizontal="left"/>
    </xf>
    <xf numFmtId="2" fontId="19" fillId="0" borderId="1" xfId="0" applyNumberFormat="1" applyFont="1" applyFill="1" applyBorder="1" applyAlignment="1"/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19" fillId="2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wrapText="1"/>
      <protection locked="0"/>
    </xf>
    <xf numFmtId="0" fontId="19" fillId="0" borderId="26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2" fillId="0" borderId="3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5" borderId="5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K168"/>
  <sheetViews>
    <sheetView view="pageBreakPreview" topLeftCell="A151" zoomScale="75" zoomScaleNormal="75" zoomScaleSheetLayoutView="75" workbookViewId="0">
      <selection activeCell="D29" sqref="D29"/>
    </sheetView>
  </sheetViews>
  <sheetFormatPr defaultRowHeight="12.75" x14ac:dyDescent="0.2"/>
  <cols>
    <col min="1" max="1" width="77.5703125" customWidth="1"/>
    <col min="2" max="2" width="16.85546875" customWidth="1"/>
    <col min="3" max="3" width="13.85546875" customWidth="1"/>
    <col min="4" max="4" width="14.140625" customWidth="1"/>
    <col min="5" max="5" width="13" customWidth="1"/>
    <col min="6" max="6" width="13.7109375" bestFit="1" customWidth="1"/>
    <col min="7" max="9" width="15.140625" bestFit="1" customWidth="1"/>
  </cols>
  <sheetData>
    <row r="1" spans="1:9" ht="37.15" customHeight="1" x14ac:dyDescent="0.2">
      <c r="A1" s="254" t="s">
        <v>478</v>
      </c>
      <c r="B1" s="254"/>
      <c r="C1" s="254"/>
      <c r="D1" s="254"/>
      <c r="E1" s="254"/>
      <c r="F1" s="254"/>
      <c r="G1" s="6"/>
      <c r="H1" s="252" t="s">
        <v>62</v>
      </c>
      <c r="I1" s="252"/>
    </row>
    <row r="2" spans="1:9" ht="39" customHeight="1" x14ac:dyDescent="0.2">
      <c r="A2" s="40"/>
      <c r="B2" s="40"/>
      <c r="C2" s="40"/>
      <c r="D2" s="40"/>
      <c r="E2" s="40"/>
      <c r="F2" s="40"/>
      <c r="G2" s="6"/>
      <c r="H2" s="253" t="s">
        <v>449</v>
      </c>
      <c r="I2" s="253"/>
    </row>
    <row r="3" spans="1:9" ht="17.25" customHeight="1" x14ac:dyDescent="0.2">
      <c r="A3" s="102"/>
      <c r="B3" s="103"/>
      <c r="C3" s="102"/>
      <c r="D3" s="102"/>
      <c r="E3" s="41"/>
      <c r="F3" s="41"/>
      <c r="G3" s="41"/>
      <c r="H3" s="6"/>
      <c r="I3" s="6"/>
    </row>
    <row r="4" spans="1:9" ht="24" customHeight="1" x14ac:dyDescent="0.2">
      <c r="A4" s="256" t="s">
        <v>450</v>
      </c>
      <c r="B4" s="256"/>
      <c r="C4" s="256"/>
      <c r="D4" s="256"/>
      <c r="E4" s="256"/>
      <c r="F4" s="256"/>
      <c r="G4" s="256"/>
      <c r="H4" s="256"/>
      <c r="I4" s="256"/>
    </row>
    <row r="5" spans="1:9" ht="17.25" customHeight="1" x14ac:dyDescent="0.2">
      <c r="A5" s="41"/>
      <c r="B5" s="41"/>
      <c r="C5" s="41"/>
      <c r="D5" s="41"/>
      <c r="E5" s="41"/>
      <c r="F5" s="41"/>
      <c r="G5" s="41"/>
      <c r="H5" s="6"/>
      <c r="I5" s="6"/>
    </row>
    <row r="6" spans="1:9" ht="21" customHeight="1" x14ac:dyDescent="0.2">
      <c r="A6" s="255" t="s">
        <v>11</v>
      </c>
      <c r="B6" s="255" t="s">
        <v>12</v>
      </c>
      <c r="C6" s="255" t="s">
        <v>437</v>
      </c>
      <c r="D6" s="255" t="s">
        <v>451</v>
      </c>
      <c r="E6" s="255" t="s">
        <v>452</v>
      </c>
      <c r="F6" s="255" t="s">
        <v>65</v>
      </c>
      <c r="G6" s="255"/>
      <c r="H6" s="255"/>
      <c r="I6" s="255"/>
    </row>
    <row r="7" spans="1:9" ht="20.25" customHeight="1" x14ac:dyDescent="0.2">
      <c r="A7" s="255"/>
      <c r="B7" s="255"/>
      <c r="C7" s="255"/>
      <c r="D7" s="255"/>
      <c r="E7" s="255"/>
      <c r="F7" s="255" t="s">
        <v>365</v>
      </c>
      <c r="G7" s="255"/>
      <c r="H7" s="255" t="s">
        <v>438</v>
      </c>
      <c r="I7" s="255" t="s">
        <v>453</v>
      </c>
    </row>
    <row r="8" spans="1:9" ht="22.9" customHeight="1" x14ac:dyDescent="0.2">
      <c r="A8" s="255"/>
      <c r="B8" s="255"/>
      <c r="C8" s="255"/>
      <c r="D8" s="255"/>
      <c r="E8" s="255"/>
      <c r="F8" s="196" t="s">
        <v>57</v>
      </c>
      <c r="G8" s="196" t="s">
        <v>7</v>
      </c>
      <c r="H8" s="255"/>
      <c r="I8" s="255"/>
    </row>
    <row r="9" spans="1:9" ht="18.75" x14ac:dyDescent="0.2">
      <c r="A9" s="251" t="s">
        <v>13</v>
      </c>
      <c r="B9" s="251"/>
      <c r="C9" s="251"/>
      <c r="D9" s="251"/>
      <c r="E9" s="251"/>
      <c r="F9" s="251"/>
      <c r="G9" s="251"/>
      <c r="H9" s="251"/>
      <c r="I9" s="251"/>
    </row>
    <row r="10" spans="1:9" ht="58.5" x14ac:dyDescent="0.2">
      <c r="A10" s="46" t="s">
        <v>446</v>
      </c>
      <c r="B10" s="42" t="s">
        <v>14</v>
      </c>
      <c r="C10" s="43">
        <f>C12+C16+C17+C18+C19+C20+C21+C22+C23+C24</f>
        <v>6898</v>
      </c>
      <c r="D10" s="43">
        <f t="shared" ref="D10:I10" si="0">D12+D16+D17+D18+D19+D20+D21+D22+D23+D24</f>
        <v>6685.7999999999993</v>
      </c>
      <c r="E10" s="43">
        <f t="shared" si="0"/>
        <v>6966.0000000000009</v>
      </c>
      <c r="F10" s="43">
        <f t="shared" si="0"/>
        <v>6907</v>
      </c>
      <c r="G10" s="43">
        <f t="shared" si="0"/>
        <v>6973.5000000000009</v>
      </c>
      <c r="H10" s="43">
        <f t="shared" si="0"/>
        <v>7167.5999999999995</v>
      </c>
      <c r="I10" s="43">
        <f t="shared" si="0"/>
        <v>7401.2</v>
      </c>
    </row>
    <row r="11" spans="1:9" ht="18.75" x14ac:dyDescent="0.2">
      <c r="A11" s="47" t="s">
        <v>15</v>
      </c>
      <c r="B11" s="48"/>
      <c r="C11" s="49"/>
      <c r="D11" s="49"/>
      <c r="E11" s="49"/>
      <c r="F11" s="49"/>
      <c r="G11" s="49"/>
      <c r="H11" s="49"/>
      <c r="I11" s="49"/>
    </row>
    <row r="12" spans="1:9" ht="37.5" x14ac:dyDescent="0.2">
      <c r="A12" s="50" t="s">
        <v>183</v>
      </c>
      <c r="B12" s="48" t="s">
        <v>14</v>
      </c>
      <c r="C12" s="49">
        <f>SUM(C13:C15)</f>
        <v>468.7</v>
      </c>
      <c r="D12" s="49">
        <f t="shared" ref="D12:I12" si="1">SUM(D13:D15)</f>
        <v>475.09999999999997</v>
      </c>
      <c r="E12" s="49">
        <f t="shared" si="1"/>
        <v>758.80000000000007</v>
      </c>
      <c r="F12" s="49">
        <f t="shared" si="1"/>
        <v>504.1</v>
      </c>
      <c r="G12" s="49">
        <f t="shared" si="1"/>
        <v>505.59999999999997</v>
      </c>
      <c r="H12" s="49">
        <f t="shared" si="1"/>
        <v>523.20000000000005</v>
      </c>
      <c r="I12" s="49">
        <f t="shared" si="1"/>
        <v>544.20000000000005</v>
      </c>
    </row>
    <row r="13" spans="1:9" ht="38.25" customHeight="1" x14ac:dyDescent="0.2">
      <c r="A13" s="50" t="s">
        <v>311</v>
      </c>
      <c r="B13" s="48" t="s">
        <v>14</v>
      </c>
      <c r="C13" s="49">
        <v>456.5</v>
      </c>
      <c r="D13" s="49">
        <v>462.4</v>
      </c>
      <c r="E13" s="49">
        <v>745.7</v>
      </c>
      <c r="F13" s="49">
        <v>490.5</v>
      </c>
      <c r="G13" s="49">
        <v>491.9</v>
      </c>
      <c r="H13" s="49">
        <v>509.1</v>
      </c>
      <c r="I13" s="49">
        <v>529.5</v>
      </c>
    </row>
    <row r="14" spans="1:9" ht="18.75" x14ac:dyDescent="0.2">
      <c r="A14" s="50" t="s">
        <v>185</v>
      </c>
      <c r="B14" s="48" t="s">
        <v>14</v>
      </c>
      <c r="C14" s="49">
        <v>12.2</v>
      </c>
      <c r="D14" s="49">
        <v>12.7</v>
      </c>
      <c r="E14" s="49">
        <v>13.1</v>
      </c>
      <c r="F14" s="49">
        <v>13.6</v>
      </c>
      <c r="G14" s="49">
        <v>13.7</v>
      </c>
      <c r="H14" s="49">
        <v>14.1</v>
      </c>
      <c r="I14" s="49">
        <v>14.7</v>
      </c>
    </row>
    <row r="15" spans="1:9" ht="18.75" x14ac:dyDescent="0.2">
      <c r="A15" s="50" t="s">
        <v>186</v>
      </c>
      <c r="B15" s="48" t="s">
        <v>14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8.75" x14ac:dyDescent="0.2">
      <c r="A16" s="50" t="s">
        <v>43</v>
      </c>
      <c r="B16" s="48" t="s">
        <v>14</v>
      </c>
      <c r="C16" s="49">
        <v>5767.3</v>
      </c>
      <c r="D16" s="49">
        <v>5370.9</v>
      </c>
      <c r="E16" s="49">
        <v>5338.2</v>
      </c>
      <c r="F16" s="49">
        <v>5498.5</v>
      </c>
      <c r="G16" s="49">
        <v>5562.4</v>
      </c>
      <c r="H16" s="49">
        <v>5702</v>
      </c>
      <c r="I16" s="49">
        <v>5873.5</v>
      </c>
    </row>
    <row r="17" spans="1:9" ht="18.75" x14ac:dyDescent="0.2">
      <c r="A17" s="50" t="s">
        <v>44</v>
      </c>
      <c r="B17" s="48" t="s">
        <v>14</v>
      </c>
      <c r="C17" s="49">
        <v>31</v>
      </c>
      <c r="D17" s="49">
        <v>23.5</v>
      </c>
      <c r="E17" s="49">
        <v>15.8</v>
      </c>
      <c r="F17" s="49">
        <v>16.5</v>
      </c>
      <c r="G17" s="49">
        <v>16.7</v>
      </c>
      <c r="H17" s="49">
        <v>17.2</v>
      </c>
      <c r="I17" s="49">
        <v>18</v>
      </c>
    </row>
    <row r="18" spans="1:9" ht="40.5" customHeight="1" x14ac:dyDescent="0.2">
      <c r="A18" s="50" t="s">
        <v>187</v>
      </c>
      <c r="B18" s="48" t="s">
        <v>14</v>
      </c>
      <c r="C18" s="49">
        <v>68.8</v>
      </c>
      <c r="D18" s="49">
        <v>61.4</v>
      </c>
      <c r="E18" s="49">
        <v>67.099999999999994</v>
      </c>
      <c r="F18" s="49">
        <v>69.7</v>
      </c>
      <c r="G18" s="49">
        <v>69.8</v>
      </c>
      <c r="H18" s="49">
        <v>72.3</v>
      </c>
      <c r="I18" s="49">
        <v>75.2</v>
      </c>
    </row>
    <row r="19" spans="1:9" ht="37.5" customHeight="1" x14ac:dyDescent="0.2">
      <c r="A19" s="50" t="s">
        <v>188</v>
      </c>
      <c r="B19" s="48" t="s">
        <v>14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</row>
    <row r="20" spans="1:9" ht="18.75" x14ac:dyDescent="0.2">
      <c r="A20" s="50" t="s">
        <v>19</v>
      </c>
      <c r="B20" s="48" t="s">
        <v>14</v>
      </c>
      <c r="C20" s="202">
        <v>364.4</v>
      </c>
      <c r="D20" s="202">
        <v>556.70000000000005</v>
      </c>
      <c r="E20" s="202">
        <v>576.79999999999995</v>
      </c>
      <c r="F20" s="202">
        <v>601</v>
      </c>
      <c r="G20" s="202">
        <v>601.6</v>
      </c>
      <c r="H20" s="202">
        <v>627.4</v>
      </c>
      <c r="I20" s="202">
        <v>655.7</v>
      </c>
    </row>
    <row r="21" spans="1:9" ht="37.5" x14ac:dyDescent="0.2">
      <c r="A21" s="50" t="s">
        <v>310</v>
      </c>
      <c r="B21" s="48" t="s">
        <v>14</v>
      </c>
      <c r="C21" s="202">
        <v>194.1</v>
      </c>
      <c r="D21" s="202">
        <v>195.2</v>
      </c>
      <c r="E21" s="202">
        <v>206.1</v>
      </c>
      <c r="F21" s="202">
        <v>213.9</v>
      </c>
      <c r="G21" s="202">
        <v>214.1</v>
      </c>
      <c r="H21" s="202">
        <v>222.1</v>
      </c>
      <c r="I21" s="202">
        <v>231.1</v>
      </c>
    </row>
    <row r="22" spans="1:9" ht="18.75" x14ac:dyDescent="0.2">
      <c r="A22" s="50" t="s">
        <v>242</v>
      </c>
      <c r="B22" s="48" t="s">
        <v>14</v>
      </c>
      <c r="C22" s="202">
        <v>0</v>
      </c>
      <c r="D22" s="202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</row>
    <row r="23" spans="1:9" ht="18.75" x14ac:dyDescent="0.2">
      <c r="A23" s="50" t="s">
        <v>243</v>
      </c>
      <c r="B23" s="48" t="s">
        <v>14</v>
      </c>
      <c r="C23" s="202">
        <v>0</v>
      </c>
      <c r="D23" s="202">
        <v>0</v>
      </c>
      <c r="E23" s="202">
        <v>0</v>
      </c>
      <c r="F23" s="202">
        <v>0</v>
      </c>
      <c r="G23" s="202">
        <v>0</v>
      </c>
      <c r="H23" s="202">
        <v>0</v>
      </c>
      <c r="I23" s="202">
        <v>0</v>
      </c>
    </row>
    <row r="24" spans="1:9" ht="18.75" x14ac:dyDescent="0.2">
      <c r="A24" s="50" t="s">
        <v>49</v>
      </c>
      <c r="B24" s="48" t="s">
        <v>14</v>
      </c>
      <c r="C24" s="202">
        <v>3.7</v>
      </c>
      <c r="D24" s="202">
        <v>3</v>
      </c>
      <c r="E24" s="202">
        <v>3.2</v>
      </c>
      <c r="F24" s="202">
        <v>3.3</v>
      </c>
      <c r="G24" s="202">
        <v>3.3</v>
      </c>
      <c r="H24" s="202">
        <v>3.4</v>
      </c>
      <c r="I24" s="202">
        <v>3.5</v>
      </c>
    </row>
    <row r="25" spans="1:9" ht="58.5" x14ac:dyDescent="0.2">
      <c r="A25" s="46" t="s">
        <v>355</v>
      </c>
      <c r="B25" s="42" t="s">
        <v>14</v>
      </c>
      <c r="C25" s="211">
        <v>695.2</v>
      </c>
      <c r="D25" s="211">
        <v>720.3</v>
      </c>
      <c r="E25" s="211">
        <v>737.3</v>
      </c>
      <c r="F25" s="211">
        <v>761.9</v>
      </c>
      <c r="G25" s="211">
        <v>762.1</v>
      </c>
      <c r="H25" s="211">
        <v>790.9</v>
      </c>
      <c r="I25" s="211">
        <v>822</v>
      </c>
    </row>
    <row r="26" spans="1:9" ht="44.25" customHeight="1" x14ac:dyDescent="0.2">
      <c r="A26" s="46" t="s">
        <v>134</v>
      </c>
      <c r="B26" s="42" t="s">
        <v>14</v>
      </c>
      <c r="C26" s="211">
        <v>218.8</v>
      </c>
      <c r="D26" s="211">
        <v>234.9</v>
      </c>
      <c r="E26" s="211">
        <v>252.7</v>
      </c>
      <c r="F26" s="211">
        <v>241.1</v>
      </c>
      <c r="G26" s="211">
        <v>261.3</v>
      </c>
      <c r="H26" s="211">
        <v>224</v>
      </c>
      <c r="I26" s="211">
        <v>205</v>
      </c>
    </row>
    <row r="27" spans="1:9" ht="15.75" customHeight="1" x14ac:dyDescent="0.2">
      <c r="A27" s="251" t="s">
        <v>18</v>
      </c>
      <c r="B27" s="251"/>
      <c r="C27" s="251"/>
      <c r="D27" s="251"/>
      <c r="E27" s="251"/>
      <c r="F27" s="251"/>
      <c r="G27" s="251"/>
      <c r="H27" s="251"/>
      <c r="I27" s="251"/>
    </row>
    <row r="28" spans="1:9" ht="15" customHeight="1" x14ac:dyDescent="0.2">
      <c r="A28" s="52" t="s">
        <v>66</v>
      </c>
      <c r="B28" s="195"/>
      <c r="C28" s="195"/>
      <c r="D28" s="195"/>
      <c r="E28" s="195"/>
      <c r="F28" s="195"/>
      <c r="G28" s="195"/>
      <c r="H28" s="195"/>
      <c r="I28" s="195"/>
    </row>
    <row r="29" spans="1:9" ht="41.25" customHeight="1" x14ac:dyDescent="0.2">
      <c r="A29" s="47" t="s">
        <v>268</v>
      </c>
      <c r="B29" s="53" t="s">
        <v>14</v>
      </c>
      <c r="C29" s="54">
        <f>C33+C36+C39+C42</f>
        <v>5851.3</v>
      </c>
      <c r="D29" s="54">
        <f t="shared" ref="D29:I29" si="2">D33+D36+D39+D42</f>
        <v>5447.7</v>
      </c>
      <c r="E29" s="54" t="s">
        <v>473</v>
      </c>
      <c r="F29" s="54">
        <f t="shared" si="2"/>
        <v>5566.3</v>
      </c>
      <c r="G29" s="54">
        <f t="shared" si="2"/>
        <v>5448.7</v>
      </c>
      <c r="H29" s="54">
        <f t="shared" si="2"/>
        <v>5772.1</v>
      </c>
      <c r="I29" s="54">
        <f t="shared" si="2"/>
        <v>5946.4</v>
      </c>
    </row>
    <row r="30" spans="1:9" ht="18.75" x14ac:dyDescent="0.2">
      <c r="A30" s="47" t="s">
        <v>67</v>
      </c>
      <c r="B30" s="53" t="s">
        <v>16</v>
      </c>
      <c r="C30" s="223">
        <v>91.6</v>
      </c>
      <c r="D30" s="223">
        <v>90.4</v>
      </c>
      <c r="E30" s="223">
        <v>93.9</v>
      </c>
      <c r="F30" s="223">
        <v>95.8</v>
      </c>
      <c r="G30" s="223">
        <v>93.6</v>
      </c>
      <c r="H30" s="223">
        <v>81.8</v>
      </c>
      <c r="I30" s="223">
        <v>100</v>
      </c>
    </row>
    <row r="31" spans="1:9" ht="18.75" x14ac:dyDescent="0.2">
      <c r="A31" s="50" t="s">
        <v>29</v>
      </c>
      <c r="B31" s="48"/>
      <c r="C31" s="171"/>
      <c r="D31" s="171"/>
      <c r="E31" s="171"/>
      <c r="F31" s="171"/>
      <c r="G31" s="171"/>
      <c r="H31" s="171"/>
      <c r="I31" s="171"/>
    </row>
    <row r="32" spans="1:9" ht="18.75" x14ac:dyDescent="0.2">
      <c r="A32" s="52" t="s">
        <v>190</v>
      </c>
      <c r="B32" s="48"/>
      <c r="C32" s="44"/>
      <c r="D32" s="44"/>
      <c r="E32" s="44"/>
      <c r="F32" s="44"/>
      <c r="G32" s="44"/>
      <c r="H32" s="44"/>
      <c r="I32" s="44"/>
    </row>
    <row r="33" spans="1:9" ht="37.5" x14ac:dyDescent="0.2">
      <c r="A33" s="55" t="s">
        <v>191</v>
      </c>
      <c r="B33" s="53" t="s">
        <v>14</v>
      </c>
      <c r="C33" s="54">
        <v>5764.5</v>
      </c>
      <c r="D33" s="54">
        <v>5370.9</v>
      </c>
      <c r="E33" s="54">
        <v>5338.2</v>
      </c>
      <c r="F33" s="54">
        <v>5498.5</v>
      </c>
      <c r="G33" s="54">
        <v>5380.9</v>
      </c>
      <c r="H33" s="54">
        <v>5702</v>
      </c>
      <c r="I33" s="54">
        <v>5873.5</v>
      </c>
    </row>
    <row r="34" spans="1:9" ht="18.75" x14ac:dyDescent="0.2">
      <c r="A34" s="55" t="s">
        <v>4</v>
      </c>
      <c r="B34" s="53" t="s">
        <v>16</v>
      </c>
      <c r="C34" s="54">
        <v>91.2</v>
      </c>
      <c r="D34" s="54">
        <v>90.2</v>
      </c>
      <c r="E34" s="54">
        <v>93.8</v>
      </c>
      <c r="F34" s="54">
        <v>95.7</v>
      </c>
      <c r="G34" s="54">
        <v>93.6</v>
      </c>
      <c r="H34" s="54">
        <v>81.599999999999994</v>
      </c>
      <c r="I34" s="54">
        <v>100</v>
      </c>
    </row>
    <row r="35" spans="1:9" ht="18.75" x14ac:dyDescent="0.2">
      <c r="A35" s="52" t="s">
        <v>192</v>
      </c>
      <c r="B35" s="48"/>
      <c r="C35" s="44"/>
      <c r="D35" s="44"/>
      <c r="E35" s="44"/>
      <c r="F35" s="44"/>
      <c r="G35" s="44"/>
      <c r="H35" s="44"/>
      <c r="I35" s="44"/>
    </row>
    <row r="36" spans="1:9" ht="37.5" x14ac:dyDescent="0.2">
      <c r="A36" s="55" t="s">
        <v>191</v>
      </c>
      <c r="B36" s="53" t="s">
        <v>14</v>
      </c>
      <c r="C36" s="56">
        <v>16.8</v>
      </c>
      <c r="D36" s="56">
        <v>8.5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</row>
    <row r="37" spans="1:9" ht="18.75" x14ac:dyDescent="0.2">
      <c r="A37" s="55" t="s">
        <v>4</v>
      </c>
      <c r="B37" s="53" t="s">
        <v>16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</row>
    <row r="38" spans="1:9" ht="37.5" x14ac:dyDescent="0.2">
      <c r="A38" s="57" t="s">
        <v>193</v>
      </c>
      <c r="B38" s="48"/>
      <c r="C38" s="44"/>
      <c r="D38" s="44"/>
      <c r="E38" s="44"/>
      <c r="F38" s="44"/>
      <c r="G38" s="44"/>
      <c r="H38" s="44"/>
      <c r="I38" s="44"/>
    </row>
    <row r="39" spans="1:9" ht="37.5" x14ac:dyDescent="0.2">
      <c r="A39" s="55" t="s">
        <v>194</v>
      </c>
      <c r="B39" s="53" t="s">
        <v>14</v>
      </c>
      <c r="C39" s="56">
        <v>70</v>
      </c>
      <c r="D39" s="56">
        <v>68.3</v>
      </c>
      <c r="E39" s="56">
        <v>66.5</v>
      </c>
      <c r="F39" s="56">
        <v>67.8</v>
      </c>
      <c r="G39" s="56">
        <v>67.8</v>
      </c>
      <c r="H39" s="56">
        <v>70.099999999999994</v>
      </c>
      <c r="I39" s="56">
        <v>72.900000000000006</v>
      </c>
    </row>
    <row r="40" spans="1:9" ht="18.75" x14ac:dyDescent="0.2">
      <c r="A40" s="55" t="s">
        <v>4</v>
      </c>
      <c r="B40" s="53" t="s">
        <v>16</v>
      </c>
      <c r="C40" s="56">
        <v>91.3</v>
      </c>
      <c r="D40" s="56">
        <v>108</v>
      </c>
      <c r="E40" s="56">
        <v>98.2</v>
      </c>
      <c r="F40" s="56">
        <v>100</v>
      </c>
      <c r="G40" s="56">
        <v>100</v>
      </c>
      <c r="H40" s="56">
        <v>100</v>
      </c>
      <c r="I40" s="56">
        <v>100</v>
      </c>
    </row>
    <row r="41" spans="1:9" ht="56.25" x14ac:dyDescent="0.2">
      <c r="A41" s="57" t="s">
        <v>385</v>
      </c>
      <c r="B41" s="48"/>
      <c r="C41" s="44"/>
      <c r="D41" s="44"/>
      <c r="E41" s="44"/>
      <c r="F41" s="44"/>
      <c r="G41" s="44"/>
      <c r="H41" s="44"/>
      <c r="I41" s="44"/>
    </row>
    <row r="42" spans="1:9" ht="37.5" x14ac:dyDescent="0.2">
      <c r="A42" s="55" t="s">
        <v>194</v>
      </c>
      <c r="B42" s="53" t="s">
        <v>14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</row>
    <row r="43" spans="1:9" ht="37.5" x14ac:dyDescent="0.2">
      <c r="A43" s="52" t="s">
        <v>195</v>
      </c>
      <c r="B43" s="58"/>
      <c r="C43" s="44"/>
      <c r="D43" s="44"/>
      <c r="E43" s="44"/>
      <c r="F43" s="44"/>
      <c r="G43" s="44"/>
      <c r="H43" s="44"/>
      <c r="I43" s="44"/>
    </row>
    <row r="44" spans="1:9" ht="18.75" x14ac:dyDescent="0.2">
      <c r="A44" s="47" t="s">
        <v>454</v>
      </c>
      <c r="B44" s="53" t="s">
        <v>14</v>
      </c>
      <c r="C44" s="223">
        <v>516.6</v>
      </c>
      <c r="D44" s="223">
        <v>768.4</v>
      </c>
      <c r="E44" s="223">
        <v>789</v>
      </c>
      <c r="F44" s="223">
        <v>813.4</v>
      </c>
      <c r="G44" s="223">
        <v>815.8</v>
      </c>
      <c r="H44" s="223">
        <v>844.4</v>
      </c>
      <c r="I44" s="223">
        <v>878.1</v>
      </c>
    </row>
    <row r="45" spans="1:9" ht="18.75" x14ac:dyDescent="0.2">
      <c r="A45" s="47" t="s">
        <v>196</v>
      </c>
      <c r="B45" s="53" t="s">
        <v>16</v>
      </c>
      <c r="C45" s="223">
        <v>60.3</v>
      </c>
      <c r="D45" s="223">
        <v>140.30000000000001</v>
      </c>
      <c r="E45" s="223">
        <v>104.7</v>
      </c>
      <c r="F45" s="223">
        <v>103.1</v>
      </c>
      <c r="G45" s="223">
        <v>103.2</v>
      </c>
      <c r="H45" s="223">
        <v>103.8</v>
      </c>
      <c r="I45" s="223">
        <v>104</v>
      </c>
    </row>
    <row r="46" spans="1:9" ht="18.75" x14ac:dyDescent="0.2">
      <c r="A46" s="52" t="s">
        <v>197</v>
      </c>
      <c r="B46" s="58"/>
      <c r="C46" s="223"/>
      <c r="D46" s="223"/>
      <c r="E46" s="223"/>
      <c r="F46" s="223"/>
      <c r="G46" s="223"/>
      <c r="H46" s="223"/>
      <c r="I46" s="223"/>
    </row>
    <row r="47" spans="1:9" ht="18.75" x14ac:dyDescent="0.2">
      <c r="A47" s="47" t="s">
        <v>198</v>
      </c>
      <c r="B47" s="53" t="s">
        <v>14</v>
      </c>
      <c r="C47" s="223">
        <v>318.10000000000002</v>
      </c>
      <c r="D47" s="223">
        <v>540</v>
      </c>
      <c r="E47" s="223">
        <v>576.79999999999995</v>
      </c>
      <c r="F47" s="223">
        <v>601</v>
      </c>
      <c r="G47" s="223">
        <v>601.6</v>
      </c>
      <c r="H47" s="223">
        <v>627.4</v>
      </c>
      <c r="I47" s="223">
        <v>655.7</v>
      </c>
    </row>
    <row r="48" spans="1:9" ht="18.75" x14ac:dyDescent="0.2">
      <c r="A48" s="47" t="s">
        <v>20</v>
      </c>
      <c r="B48" s="53" t="s">
        <v>21</v>
      </c>
      <c r="C48" s="223">
        <v>1787</v>
      </c>
      <c r="D48" s="223">
        <v>1510.7</v>
      </c>
      <c r="E48" s="223">
        <v>1790</v>
      </c>
      <c r="F48" s="223">
        <v>1800</v>
      </c>
      <c r="G48" s="223">
        <v>2000</v>
      </c>
      <c r="H48" s="223">
        <v>2100</v>
      </c>
      <c r="I48" s="223">
        <v>2200</v>
      </c>
    </row>
    <row r="49" spans="1:9" ht="18.75" x14ac:dyDescent="0.2">
      <c r="A49" s="47" t="s">
        <v>22</v>
      </c>
      <c r="B49" s="53" t="s">
        <v>21</v>
      </c>
      <c r="C49" s="214">
        <v>7.1999999999999995E-2</v>
      </c>
      <c r="D49" s="214">
        <v>6.2E-2</v>
      </c>
      <c r="E49" s="214">
        <v>7.4999999999999997E-2</v>
      </c>
      <c r="F49" s="214">
        <v>7.5999999999999998E-2</v>
      </c>
      <c r="G49" s="214">
        <v>8.4000000000000005E-2</v>
      </c>
      <c r="H49" s="214">
        <v>8.7999999999999995E-2</v>
      </c>
      <c r="I49" s="214">
        <v>9.2999999999999999E-2</v>
      </c>
    </row>
    <row r="50" spans="1:9" ht="18.75" x14ac:dyDescent="0.2">
      <c r="A50" s="52" t="s">
        <v>199</v>
      </c>
      <c r="B50" s="58"/>
      <c r="C50" s="44"/>
      <c r="D50" s="44"/>
      <c r="E50" s="44"/>
      <c r="F50" s="44"/>
      <c r="G50" s="44"/>
      <c r="H50" s="44"/>
      <c r="I50" s="44"/>
    </row>
    <row r="51" spans="1:9" ht="18.75" x14ac:dyDescent="0.2">
      <c r="A51" s="47" t="s">
        <v>200</v>
      </c>
      <c r="B51" s="53" t="s">
        <v>201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</row>
    <row r="52" spans="1:9" ht="21.75" customHeight="1" x14ac:dyDescent="0.2">
      <c r="A52" s="47" t="s">
        <v>202</v>
      </c>
      <c r="B52" s="53" t="s">
        <v>203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</row>
    <row r="53" spans="1:9" ht="37.5" x14ac:dyDescent="0.2">
      <c r="A53" s="52" t="s">
        <v>204</v>
      </c>
      <c r="B53" s="48"/>
      <c r="C53" s="44"/>
      <c r="D53" s="44"/>
      <c r="E53" s="44"/>
      <c r="F53" s="44"/>
      <c r="G53" s="44"/>
      <c r="H53" s="44"/>
      <c r="I53" s="44"/>
    </row>
    <row r="54" spans="1:9" ht="18.75" x14ac:dyDescent="0.2">
      <c r="A54" s="47" t="s">
        <v>312</v>
      </c>
      <c r="B54" s="53" t="s">
        <v>14</v>
      </c>
      <c r="C54" s="223">
        <v>194.1</v>
      </c>
      <c r="D54" s="223">
        <v>195.2</v>
      </c>
      <c r="E54" s="223">
        <v>206.1</v>
      </c>
      <c r="F54" s="223">
        <v>213.9</v>
      </c>
      <c r="G54" s="223">
        <v>214</v>
      </c>
      <c r="H54" s="223">
        <v>222.1</v>
      </c>
      <c r="I54" s="223">
        <v>231.1</v>
      </c>
    </row>
    <row r="55" spans="1:9" ht="18.75" x14ac:dyDescent="0.2">
      <c r="A55" s="47" t="s">
        <v>24</v>
      </c>
      <c r="B55" s="53" t="s">
        <v>16</v>
      </c>
      <c r="C55" s="223">
        <v>98.8</v>
      </c>
      <c r="D55" s="223">
        <v>98</v>
      </c>
      <c r="E55" s="223">
        <v>93.9</v>
      </c>
      <c r="F55" s="223">
        <v>97.5</v>
      </c>
      <c r="G55" s="223">
        <v>97.8</v>
      </c>
      <c r="H55" s="223">
        <v>100</v>
      </c>
      <c r="I55" s="223">
        <v>100</v>
      </c>
    </row>
    <row r="56" spans="1:9" ht="18.75" x14ac:dyDescent="0.2">
      <c r="A56" s="52" t="s">
        <v>25</v>
      </c>
      <c r="B56" s="159"/>
      <c r="C56" s="171"/>
      <c r="D56" s="171"/>
      <c r="E56" s="171"/>
      <c r="F56" s="171"/>
      <c r="G56" s="171"/>
      <c r="H56" s="171"/>
      <c r="I56" s="171"/>
    </row>
    <row r="57" spans="1:9" ht="18.75" x14ac:dyDescent="0.2">
      <c r="A57" s="47" t="s">
        <v>205</v>
      </c>
      <c r="B57" s="53" t="s">
        <v>26</v>
      </c>
      <c r="C57" s="60">
        <f>C59+C63+C64+C65+C66+C67+C68+C69+C70+C71</f>
        <v>17</v>
      </c>
      <c r="D57" s="60">
        <f t="shared" ref="D57:I57" si="3">D59+D63+D64+D65+D66+D67+D68+D69+D70+D71</f>
        <v>15</v>
      </c>
      <c r="E57" s="60">
        <f t="shared" si="3"/>
        <v>13</v>
      </c>
      <c r="F57" s="60">
        <f t="shared" si="3"/>
        <v>13</v>
      </c>
      <c r="G57" s="60">
        <f t="shared" si="3"/>
        <v>13</v>
      </c>
      <c r="H57" s="60">
        <f t="shared" si="3"/>
        <v>13</v>
      </c>
      <c r="I57" s="60">
        <f t="shared" si="3"/>
        <v>13</v>
      </c>
    </row>
    <row r="58" spans="1:9" ht="18.75" x14ac:dyDescent="0.2">
      <c r="A58" s="47" t="s">
        <v>474</v>
      </c>
      <c r="B58" s="53"/>
      <c r="C58" s="60"/>
      <c r="D58" s="60"/>
      <c r="E58" s="61"/>
      <c r="F58" s="61"/>
      <c r="G58" s="61"/>
      <c r="H58" s="61"/>
      <c r="I58" s="61"/>
    </row>
    <row r="59" spans="1:9" ht="37.5" x14ac:dyDescent="0.2">
      <c r="A59" s="47" t="s">
        <v>183</v>
      </c>
      <c r="B59" s="53" t="s">
        <v>26</v>
      </c>
      <c r="C59" s="60">
        <f t="shared" ref="C59:I59" si="4">SUM(C60:C62)</f>
        <v>6</v>
      </c>
      <c r="D59" s="60">
        <f t="shared" si="4"/>
        <v>7</v>
      </c>
      <c r="E59" s="60">
        <f t="shared" si="4"/>
        <v>5</v>
      </c>
      <c r="F59" s="60">
        <f t="shared" si="4"/>
        <v>5</v>
      </c>
      <c r="G59" s="60">
        <f t="shared" si="4"/>
        <v>5</v>
      </c>
      <c r="H59" s="60">
        <f t="shared" si="4"/>
        <v>5</v>
      </c>
      <c r="I59" s="60">
        <f t="shared" si="4"/>
        <v>5</v>
      </c>
    </row>
    <row r="60" spans="1:9" ht="37.5" x14ac:dyDescent="0.2">
      <c r="A60" s="47" t="s">
        <v>184</v>
      </c>
      <c r="B60" s="53" t="s">
        <v>26</v>
      </c>
      <c r="C60" s="212">
        <v>4</v>
      </c>
      <c r="D60" s="212">
        <v>6</v>
      </c>
      <c r="E60" s="212">
        <v>4</v>
      </c>
      <c r="F60" s="212">
        <v>4</v>
      </c>
      <c r="G60" s="215">
        <v>4</v>
      </c>
      <c r="H60" s="212">
        <v>4</v>
      </c>
      <c r="I60" s="215">
        <v>4</v>
      </c>
    </row>
    <row r="61" spans="1:9" ht="18.75" x14ac:dyDescent="0.2">
      <c r="A61" s="47" t="s">
        <v>185</v>
      </c>
      <c r="B61" s="53" t="s">
        <v>26</v>
      </c>
      <c r="C61" s="212">
        <v>2</v>
      </c>
      <c r="D61" s="212">
        <v>1</v>
      </c>
      <c r="E61" s="212">
        <v>1</v>
      </c>
      <c r="F61" s="212">
        <v>1</v>
      </c>
      <c r="G61" s="215">
        <v>1</v>
      </c>
      <c r="H61" s="212">
        <v>1</v>
      </c>
      <c r="I61" s="215">
        <v>1</v>
      </c>
    </row>
    <row r="62" spans="1:9" ht="18.75" x14ac:dyDescent="0.2">
      <c r="A62" s="47" t="s">
        <v>186</v>
      </c>
      <c r="B62" s="53" t="s">
        <v>26</v>
      </c>
      <c r="C62" s="212">
        <v>0</v>
      </c>
      <c r="D62" s="212">
        <v>0</v>
      </c>
      <c r="E62" s="212">
        <v>0</v>
      </c>
      <c r="F62" s="212">
        <v>0</v>
      </c>
      <c r="G62" s="215">
        <v>0</v>
      </c>
      <c r="H62" s="212">
        <v>0</v>
      </c>
      <c r="I62" s="215">
        <v>0</v>
      </c>
    </row>
    <row r="63" spans="1:9" ht="20.25" customHeight="1" x14ac:dyDescent="0.2">
      <c r="A63" s="47" t="s">
        <v>43</v>
      </c>
      <c r="B63" s="53" t="s">
        <v>26</v>
      </c>
      <c r="C63" s="212">
        <v>3</v>
      </c>
      <c r="D63" s="212">
        <v>2</v>
      </c>
      <c r="E63" s="212">
        <v>2</v>
      </c>
      <c r="F63" s="212">
        <v>2</v>
      </c>
      <c r="G63" s="215">
        <v>2</v>
      </c>
      <c r="H63" s="212">
        <v>2</v>
      </c>
      <c r="I63" s="215">
        <v>2</v>
      </c>
    </row>
    <row r="64" spans="1:9" ht="18.75" x14ac:dyDescent="0.2">
      <c r="A64" s="47" t="s">
        <v>44</v>
      </c>
      <c r="B64" s="53" t="s">
        <v>26</v>
      </c>
      <c r="C64" s="212">
        <v>1</v>
      </c>
      <c r="D64" s="212">
        <v>1</v>
      </c>
      <c r="E64" s="212">
        <v>1</v>
      </c>
      <c r="F64" s="212">
        <v>1</v>
      </c>
      <c r="G64" s="215">
        <v>1</v>
      </c>
      <c r="H64" s="212">
        <v>1</v>
      </c>
      <c r="I64" s="215">
        <v>1</v>
      </c>
    </row>
    <row r="65" spans="1:11" ht="37.5" x14ac:dyDescent="0.2">
      <c r="A65" s="47" t="s">
        <v>187</v>
      </c>
      <c r="B65" s="53" t="s">
        <v>26</v>
      </c>
      <c r="C65" s="212">
        <v>1</v>
      </c>
      <c r="D65" s="212">
        <v>0</v>
      </c>
      <c r="E65" s="212">
        <v>0</v>
      </c>
      <c r="F65" s="212">
        <v>0</v>
      </c>
      <c r="G65" s="215">
        <v>0</v>
      </c>
      <c r="H65" s="212">
        <v>0</v>
      </c>
      <c r="I65" s="215">
        <v>0</v>
      </c>
    </row>
    <row r="66" spans="1:11" ht="40.5" customHeight="1" x14ac:dyDescent="0.2">
      <c r="A66" s="47" t="s">
        <v>188</v>
      </c>
      <c r="B66" s="53" t="s">
        <v>26</v>
      </c>
      <c r="C66" s="212">
        <v>0</v>
      </c>
      <c r="D66" s="212">
        <v>0</v>
      </c>
      <c r="E66" s="212">
        <v>0</v>
      </c>
      <c r="F66" s="212">
        <v>0</v>
      </c>
      <c r="G66" s="215">
        <v>0</v>
      </c>
      <c r="H66" s="212">
        <v>0</v>
      </c>
      <c r="I66" s="215">
        <v>0</v>
      </c>
    </row>
    <row r="67" spans="1:11" ht="18.75" x14ac:dyDescent="0.2">
      <c r="A67" s="47" t="s">
        <v>19</v>
      </c>
      <c r="B67" s="53" t="s">
        <v>26</v>
      </c>
      <c r="C67" s="212">
        <v>0</v>
      </c>
      <c r="D67" s="212">
        <v>0</v>
      </c>
      <c r="E67" s="212">
        <v>0</v>
      </c>
      <c r="F67" s="212">
        <v>0</v>
      </c>
      <c r="G67" s="215">
        <v>0</v>
      </c>
      <c r="H67" s="212">
        <v>0</v>
      </c>
      <c r="I67" s="215">
        <v>0</v>
      </c>
    </row>
    <row r="68" spans="1:11" ht="37.5" x14ac:dyDescent="0.2">
      <c r="A68" s="47" t="s">
        <v>189</v>
      </c>
      <c r="B68" s="53" t="s">
        <v>26</v>
      </c>
      <c r="C68" s="212">
        <v>5</v>
      </c>
      <c r="D68" s="212">
        <v>4</v>
      </c>
      <c r="E68" s="212">
        <v>4</v>
      </c>
      <c r="F68" s="212">
        <v>4</v>
      </c>
      <c r="G68" s="215">
        <v>4</v>
      </c>
      <c r="H68" s="212">
        <v>4</v>
      </c>
      <c r="I68" s="215">
        <v>4</v>
      </c>
    </row>
    <row r="69" spans="1:11" ht="18.75" x14ac:dyDescent="0.2">
      <c r="A69" s="47" t="s">
        <v>242</v>
      </c>
      <c r="B69" s="53" t="s">
        <v>26</v>
      </c>
      <c r="C69" s="212">
        <v>0</v>
      </c>
      <c r="D69" s="212">
        <v>0</v>
      </c>
      <c r="E69" s="212">
        <v>0</v>
      </c>
      <c r="F69" s="212">
        <v>0</v>
      </c>
      <c r="G69" s="215">
        <v>0</v>
      </c>
      <c r="H69" s="212">
        <v>0</v>
      </c>
      <c r="I69" s="215">
        <v>0</v>
      </c>
    </row>
    <row r="70" spans="1:11" ht="18.75" x14ac:dyDescent="0.2">
      <c r="A70" s="47" t="s">
        <v>243</v>
      </c>
      <c r="B70" s="53" t="s">
        <v>26</v>
      </c>
      <c r="C70" s="212">
        <v>0</v>
      </c>
      <c r="D70" s="212">
        <v>0</v>
      </c>
      <c r="E70" s="212">
        <v>0</v>
      </c>
      <c r="F70" s="212">
        <v>0</v>
      </c>
      <c r="G70" s="215">
        <v>0</v>
      </c>
      <c r="H70" s="212">
        <v>0</v>
      </c>
      <c r="I70" s="215">
        <v>0</v>
      </c>
    </row>
    <row r="71" spans="1:11" ht="18.75" x14ac:dyDescent="0.2">
      <c r="A71" s="47" t="s">
        <v>49</v>
      </c>
      <c r="B71" s="53" t="s">
        <v>26</v>
      </c>
      <c r="C71" s="212">
        <v>1</v>
      </c>
      <c r="D71" s="212">
        <v>1</v>
      </c>
      <c r="E71" s="212">
        <v>1</v>
      </c>
      <c r="F71" s="212">
        <v>1</v>
      </c>
      <c r="G71" s="215">
        <v>1</v>
      </c>
      <c r="H71" s="212">
        <v>1</v>
      </c>
      <c r="I71" s="215">
        <v>1</v>
      </c>
    </row>
    <row r="72" spans="1:11" ht="37.5" x14ac:dyDescent="0.2">
      <c r="A72" s="47" t="s">
        <v>364</v>
      </c>
      <c r="B72" s="53" t="s">
        <v>16</v>
      </c>
      <c r="C72" s="213">
        <f>C25/C10*100</f>
        <v>10.078283560452306</v>
      </c>
      <c r="D72" s="213">
        <f t="shared" ref="D72:I72" si="5">D25/D10*100</f>
        <v>10.773579825899668</v>
      </c>
      <c r="E72" s="213">
        <f t="shared" si="5"/>
        <v>10.584266436979613</v>
      </c>
      <c r="F72" s="213">
        <f t="shared" si="5"/>
        <v>11.03083828000579</v>
      </c>
      <c r="G72" s="213">
        <f t="shared" si="5"/>
        <v>10.928515092851509</v>
      </c>
      <c r="H72" s="213">
        <f t="shared" si="5"/>
        <v>11.03437691835482</v>
      </c>
      <c r="I72" s="213">
        <f t="shared" si="5"/>
        <v>11.106307085337514</v>
      </c>
    </row>
    <row r="73" spans="1:11" ht="19.5" x14ac:dyDescent="0.2">
      <c r="A73" s="46" t="s">
        <v>71</v>
      </c>
      <c r="B73" s="42" t="s">
        <v>26</v>
      </c>
      <c r="C73" s="216">
        <v>12</v>
      </c>
      <c r="D73" s="216">
        <v>10</v>
      </c>
      <c r="E73" s="216">
        <v>10</v>
      </c>
      <c r="F73" s="216">
        <v>10</v>
      </c>
      <c r="G73" s="225">
        <v>10</v>
      </c>
      <c r="H73" s="216">
        <v>10</v>
      </c>
      <c r="I73" s="225">
        <v>10</v>
      </c>
      <c r="J73" s="30"/>
      <c r="K73" s="30"/>
    </row>
    <row r="74" spans="1:11" ht="22.5" customHeight="1" x14ac:dyDescent="0.2">
      <c r="A74" s="47" t="s">
        <v>356</v>
      </c>
      <c r="B74" s="53" t="s">
        <v>16</v>
      </c>
      <c r="C74" s="212">
        <v>4.5</v>
      </c>
      <c r="D74" s="212">
        <v>5.3</v>
      </c>
      <c r="E74" s="212">
        <v>5.3</v>
      </c>
      <c r="F74" s="212">
        <v>5.3</v>
      </c>
      <c r="G74" s="213">
        <v>5.3</v>
      </c>
      <c r="H74" s="212">
        <v>5.3</v>
      </c>
      <c r="I74" s="213">
        <v>5.3</v>
      </c>
    </row>
    <row r="75" spans="1:11" ht="18.75" x14ac:dyDescent="0.2">
      <c r="A75" s="47" t="s">
        <v>339</v>
      </c>
      <c r="B75" s="53" t="s">
        <v>26</v>
      </c>
      <c r="C75" s="215">
        <v>177</v>
      </c>
      <c r="D75" s="215">
        <v>162</v>
      </c>
      <c r="E75" s="215">
        <v>168</v>
      </c>
      <c r="F75" s="215">
        <v>168</v>
      </c>
      <c r="G75" s="215">
        <v>168</v>
      </c>
      <c r="H75" s="215">
        <v>168</v>
      </c>
      <c r="I75" s="215">
        <v>168</v>
      </c>
    </row>
    <row r="76" spans="1:11" ht="39" x14ac:dyDescent="0.2">
      <c r="A76" s="46" t="s">
        <v>5</v>
      </c>
      <c r="B76" s="42" t="s">
        <v>14</v>
      </c>
      <c r="C76" s="216">
        <v>267.7</v>
      </c>
      <c r="D76" s="216">
        <v>1602.1</v>
      </c>
      <c r="E76" s="216">
        <v>289.5</v>
      </c>
      <c r="F76" s="216">
        <v>301.10000000000002</v>
      </c>
      <c r="G76" s="211">
        <v>305.39999999999998</v>
      </c>
      <c r="H76" s="216">
        <v>313.2</v>
      </c>
      <c r="I76" s="211">
        <v>325.7</v>
      </c>
    </row>
    <row r="77" spans="1:11" ht="18.75" x14ac:dyDescent="0.2">
      <c r="A77" s="251" t="s">
        <v>121</v>
      </c>
      <c r="B77" s="251"/>
      <c r="C77" s="251"/>
      <c r="D77" s="251"/>
      <c r="E77" s="251"/>
      <c r="F77" s="251"/>
      <c r="G77" s="251"/>
      <c r="H77" s="251"/>
      <c r="I77" s="251"/>
    </row>
    <row r="78" spans="1:11" ht="19.5" x14ac:dyDescent="0.2">
      <c r="A78" s="46" t="s">
        <v>122</v>
      </c>
      <c r="B78" s="42" t="s">
        <v>28</v>
      </c>
      <c r="C78" s="65">
        <v>24.454999999999998</v>
      </c>
      <c r="D78" s="65">
        <v>23.774999999999999</v>
      </c>
      <c r="E78" s="65">
        <v>23.774999999999999</v>
      </c>
      <c r="F78" s="65">
        <v>23.774999999999999</v>
      </c>
      <c r="G78" s="65">
        <v>23.774999999999999</v>
      </c>
      <c r="H78" s="65">
        <v>23.774999999999999</v>
      </c>
      <c r="I78" s="65">
        <v>23.774999999999999</v>
      </c>
    </row>
    <row r="79" spans="1:11" ht="39" x14ac:dyDescent="0.2">
      <c r="A79" s="46" t="s">
        <v>72</v>
      </c>
      <c r="B79" s="42" t="s">
        <v>28</v>
      </c>
      <c r="C79" s="65">
        <f t="shared" ref="C79:I79" si="6">C81+C85+C86+C87+C88+C89+C90+C91+C92+C93+C94+C95+C96+C97</f>
        <v>4.423</v>
      </c>
      <c r="D79" s="65">
        <f t="shared" si="6"/>
        <v>4.2839999999999989</v>
      </c>
      <c r="E79" s="65">
        <f t="shared" si="6"/>
        <v>4.1749999999999998</v>
      </c>
      <c r="F79" s="65">
        <f t="shared" si="6"/>
        <v>4.1689999999999996</v>
      </c>
      <c r="G79" s="65">
        <f t="shared" si="6"/>
        <v>4.1689999999999996</v>
      </c>
      <c r="H79" s="160">
        <f t="shared" si="6"/>
        <v>4.1709999999999994</v>
      </c>
      <c r="I79" s="65">
        <f t="shared" si="6"/>
        <v>4.1729999999999992</v>
      </c>
    </row>
    <row r="80" spans="1:11" ht="19.5" x14ac:dyDescent="0.2">
      <c r="A80" s="46" t="s">
        <v>29</v>
      </c>
      <c r="B80" s="48"/>
      <c r="C80" s="66"/>
      <c r="D80" s="66"/>
      <c r="E80" s="66"/>
      <c r="F80" s="66"/>
      <c r="G80" s="66"/>
      <c r="H80" s="66"/>
      <c r="I80" s="66"/>
    </row>
    <row r="81" spans="1:10" ht="37.5" x14ac:dyDescent="0.2">
      <c r="A81" s="50" t="s">
        <v>183</v>
      </c>
      <c r="B81" s="48" t="s">
        <v>28</v>
      </c>
      <c r="C81" s="66">
        <f>SUM(C82:C84)</f>
        <v>0.20800000000000002</v>
      </c>
      <c r="D81" s="66">
        <f t="shared" ref="D81:I81" si="7">SUM(D82:D84)</f>
        <v>0.16300000000000001</v>
      </c>
      <c r="E81" s="66">
        <f t="shared" si="7"/>
        <v>0.16300000000000001</v>
      </c>
      <c r="F81" s="66">
        <f t="shared" si="7"/>
        <v>0.16300000000000001</v>
      </c>
      <c r="G81" s="66">
        <f t="shared" si="7"/>
        <v>0.16300000000000001</v>
      </c>
      <c r="H81" s="66">
        <f t="shared" si="7"/>
        <v>0.16300000000000001</v>
      </c>
      <c r="I81" s="66">
        <f t="shared" si="7"/>
        <v>0.16300000000000001</v>
      </c>
    </row>
    <row r="82" spans="1:10" ht="37.5" x14ac:dyDescent="0.2">
      <c r="A82" s="50" t="s">
        <v>184</v>
      </c>
      <c r="B82" s="48" t="s">
        <v>28</v>
      </c>
      <c r="C82" s="66">
        <v>0.20100000000000001</v>
      </c>
      <c r="D82" s="66">
        <v>0.156</v>
      </c>
      <c r="E82" s="66">
        <v>0.156</v>
      </c>
      <c r="F82" s="66">
        <v>0.156</v>
      </c>
      <c r="G82" s="66">
        <v>0.156</v>
      </c>
      <c r="H82" s="66">
        <v>0.156</v>
      </c>
      <c r="I82" s="66">
        <v>0.156</v>
      </c>
    </row>
    <row r="83" spans="1:10" ht="18.75" x14ac:dyDescent="0.2">
      <c r="A83" s="50" t="s">
        <v>185</v>
      </c>
      <c r="B83" s="48" t="s">
        <v>28</v>
      </c>
      <c r="C83" s="66">
        <v>7.0000000000000001E-3</v>
      </c>
      <c r="D83" s="66">
        <v>7.0000000000000001E-3</v>
      </c>
      <c r="E83" s="66">
        <v>7.0000000000000001E-3</v>
      </c>
      <c r="F83" s="66">
        <v>7.0000000000000001E-3</v>
      </c>
      <c r="G83" s="66">
        <v>7.0000000000000001E-3</v>
      </c>
      <c r="H83" s="66">
        <v>7.0000000000000001E-3</v>
      </c>
      <c r="I83" s="66">
        <v>7.0000000000000001E-3</v>
      </c>
    </row>
    <row r="84" spans="1:10" ht="18.75" x14ac:dyDescent="0.2">
      <c r="A84" s="50" t="s">
        <v>186</v>
      </c>
      <c r="B84" s="48" t="s">
        <v>28</v>
      </c>
      <c r="C84" s="66">
        <v>0</v>
      </c>
      <c r="D84" s="66">
        <v>0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</row>
    <row r="85" spans="1:10" ht="18.75" x14ac:dyDescent="0.2">
      <c r="A85" s="50" t="s">
        <v>43</v>
      </c>
      <c r="B85" s="48" t="s">
        <v>28</v>
      </c>
      <c r="C85" s="66">
        <v>2.0190000000000001</v>
      </c>
      <c r="D85" s="66">
        <v>1.9259999999999999</v>
      </c>
      <c r="E85" s="66">
        <v>1.843</v>
      </c>
      <c r="F85" s="66">
        <v>1.843</v>
      </c>
      <c r="G85" s="66">
        <v>1.843</v>
      </c>
      <c r="H85" s="66">
        <v>1.843</v>
      </c>
      <c r="I85" s="66">
        <v>1.843</v>
      </c>
    </row>
    <row r="86" spans="1:10" ht="18.75" x14ac:dyDescent="0.2">
      <c r="A86" s="50" t="s">
        <v>44</v>
      </c>
      <c r="B86" s="48" t="s">
        <v>28</v>
      </c>
      <c r="C86" s="66">
        <v>0.02</v>
      </c>
      <c r="D86" s="66">
        <v>2.7E-2</v>
      </c>
      <c r="E86" s="66">
        <v>8.9999999999999993E-3</v>
      </c>
      <c r="F86" s="66">
        <v>8.9999999999999993E-3</v>
      </c>
      <c r="G86" s="66">
        <v>8.9999999999999993E-3</v>
      </c>
      <c r="H86" s="66">
        <v>8.9999999999999993E-3</v>
      </c>
      <c r="I86" s="66">
        <v>8.9999999999999993E-3</v>
      </c>
    </row>
    <row r="87" spans="1:10" ht="37.5" x14ac:dyDescent="0.2">
      <c r="A87" s="50" t="s">
        <v>187</v>
      </c>
      <c r="B87" s="48" t="s">
        <v>28</v>
      </c>
      <c r="C87" s="66">
        <v>0.21299999999999999</v>
      </c>
      <c r="D87" s="66">
        <v>0.21099999999999999</v>
      </c>
      <c r="E87" s="66">
        <v>0.21099999999999999</v>
      </c>
      <c r="F87" s="66">
        <v>0.21099999999999999</v>
      </c>
      <c r="G87" s="66">
        <v>0.21099999999999999</v>
      </c>
      <c r="H87" s="66">
        <v>0.21099999999999999</v>
      </c>
      <c r="I87" s="66">
        <v>0.21099999999999999</v>
      </c>
    </row>
    <row r="88" spans="1:10" ht="37.5" customHeight="1" x14ac:dyDescent="0.2">
      <c r="A88" s="50" t="s">
        <v>188</v>
      </c>
      <c r="B88" s="48" t="s">
        <v>28</v>
      </c>
      <c r="C88" s="66">
        <v>0</v>
      </c>
      <c r="D88" s="66">
        <v>0</v>
      </c>
      <c r="E88" s="66">
        <v>0</v>
      </c>
      <c r="F88" s="66">
        <v>0</v>
      </c>
      <c r="G88" s="66">
        <v>0</v>
      </c>
      <c r="H88" s="66">
        <v>0</v>
      </c>
      <c r="I88" s="66">
        <v>0</v>
      </c>
    </row>
    <row r="89" spans="1:10" ht="18.75" x14ac:dyDescent="0.2">
      <c r="A89" s="50" t="s">
        <v>19</v>
      </c>
      <c r="B89" s="48" t="s">
        <v>28</v>
      </c>
      <c r="C89" s="66">
        <v>0.17799999999999999</v>
      </c>
      <c r="D89" s="66">
        <v>0.16200000000000001</v>
      </c>
      <c r="E89" s="66">
        <v>0.16200000000000001</v>
      </c>
      <c r="F89" s="66">
        <v>0.16200000000000001</v>
      </c>
      <c r="G89" s="66">
        <v>0.16200000000000001</v>
      </c>
      <c r="H89" s="66">
        <v>0.16200000000000001</v>
      </c>
      <c r="I89" s="66">
        <v>0.16200000000000001</v>
      </c>
    </row>
    <row r="90" spans="1:10" ht="37.5" x14ac:dyDescent="0.2">
      <c r="A90" s="50" t="s">
        <v>189</v>
      </c>
      <c r="B90" s="48" t="s">
        <v>28</v>
      </c>
      <c r="C90" s="66">
        <v>3.4000000000000002E-2</v>
      </c>
      <c r="D90" s="66">
        <v>3.3000000000000002E-2</v>
      </c>
      <c r="E90" s="66">
        <v>3.4000000000000002E-2</v>
      </c>
      <c r="F90" s="66">
        <v>3.4000000000000002E-2</v>
      </c>
      <c r="G90" s="66">
        <v>3.4000000000000002E-2</v>
      </c>
      <c r="H90" s="66">
        <v>3.5999999999999997E-2</v>
      </c>
      <c r="I90" s="66">
        <v>3.6999999999999998E-2</v>
      </c>
    </row>
    <row r="91" spans="1:10" ht="18.75" x14ac:dyDescent="0.2">
      <c r="A91" s="50" t="s">
        <v>242</v>
      </c>
      <c r="B91" s="48" t="s">
        <v>28</v>
      </c>
      <c r="C91" s="66">
        <v>0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</row>
    <row r="92" spans="1:10" ht="18.75" x14ac:dyDescent="0.2">
      <c r="A92" s="50" t="s">
        <v>243</v>
      </c>
      <c r="B92" s="48" t="s">
        <v>28</v>
      </c>
      <c r="C92" s="66">
        <v>0</v>
      </c>
      <c r="D92" s="66">
        <v>0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</row>
    <row r="93" spans="1:10" ht="37.5" x14ac:dyDescent="0.2">
      <c r="A93" s="50" t="s">
        <v>42</v>
      </c>
      <c r="B93" s="48" t="s">
        <v>28</v>
      </c>
      <c r="C93" s="66">
        <v>0.312</v>
      </c>
      <c r="D93" s="66">
        <v>0.32700000000000001</v>
      </c>
      <c r="E93" s="66">
        <v>0.32300000000000001</v>
      </c>
      <c r="F93" s="66">
        <v>0.32300000000000001</v>
      </c>
      <c r="G93" s="66">
        <v>0.32300000000000001</v>
      </c>
      <c r="H93" s="66">
        <v>0.32300000000000001</v>
      </c>
      <c r="I93" s="66">
        <v>0.32300000000000001</v>
      </c>
    </row>
    <row r="94" spans="1:10" ht="18.75" x14ac:dyDescent="0.2">
      <c r="A94" s="50" t="s">
        <v>337</v>
      </c>
      <c r="B94" s="48" t="s">
        <v>28</v>
      </c>
      <c r="C94" s="66">
        <v>1.276</v>
      </c>
      <c r="D94" s="66">
        <v>1.2709999999999999</v>
      </c>
      <c r="E94" s="66">
        <v>1.2609999999999999</v>
      </c>
      <c r="F94" s="66">
        <v>1.2549999999999999</v>
      </c>
      <c r="G94" s="66">
        <v>1.2549999999999999</v>
      </c>
      <c r="H94" s="66">
        <v>1.2549999999999999</v>
      </c>
      <c r="I94" s="66">
        <v>1.2549999999999999</v>
      </c>
    </row>
    <row r="95" spans="1:10" ht="18.75" x14ac:dyDescent="0.2">
      <c r="A95" s="50" t="s">
        <v>47</v>
      </c>
      <c r="B95" s="48" t="s">
        <v>28</v>
      </c>
      <c r="C95" s="66">
        <v>0</v>
      </c>
      <c r="D95" s="66">
        <v>0</v>
      </c>
      <c r="E95" s="66">
        <v>0</v>
      </c>
      <c r="F95" s="66">
        <v>0</v>
      </c>
      <c r="G95" s="66">
        <v>0</v>
      </c>
      <c r="H95" s="66">
        <v>0</v>
      </c>
      <c r="I95" s="66">
        <v>0</v>
      </c>
    </row>
    <row r="96" spans="1:10" ht="18.75" x14ac:dyDescent="0.2">
      <c r="A96" s="50" t="s">
        <v>441</v>
      </c>
      <c r="B96" s="48" t="s">
        <v>28</v>
      </c>
      <c r="C96" s="66">
        <v>0.152</v>
      </c>
      <c r="D96" s="66">
        <v>0.153</v>
      </c>
      <c r="E96" s="66">
        <v>0.158</v>
      </c>
      <c r="F96" s="66">
        <v>0.158</v>
      </c>
      <c r="G96" s="66">
        <v>0.158</v>
      </c>
      <c r="H96" s="66">
        <v>0.158</v>
      </c>
      <c r="I96" s="66">
        <v>0.159</v>
      </c>
      <c r="J96" s="224"/>
    </row>
    <row r="97" spans="1:10" ht="18.75" x14ac:dyDescent="0.2">
      <c r="A97" s="50" t="s">
        <v>442</v>
      </c>
      <c r="B97" s="48" t="s">
        <v>28</v>
      </c>
      <c r="C97" s="66">
        <v>1.0999999999999999E-2</v>
      </c>
      <c r="D97" s="66">
        <v>1.0999999999999999E-2</v>
      </c>
      <c r="E97" s="66">
        <v>1.0999999999999999E-2</v>
      </c>
      <c r="F97" s="66">
        <v>1.0999999999999999E-2</v>
      </c>
      <c r="G97" s="66">
        <v>1.0999999999999999E-2</v>
      </c>
      <c r="H97" s="66">
        <v>1.0999999999999999E-2</v>
      </c>
      <c r="I97" s="66">
        <v>1.0999999999999999E-2</v>
      </c>
    </row>
    <row r="98" spans="1:10" ht="54.75" customHeight="1" x14ac:dyDescent="0.2">
      <c r="A98" s="47" t="s">
        <v>54</v>
      </c>
      <c r="B98" s="53" t="s">
        <v>28</v>
      </c>
      <c r="C98" s="59">
        <f>C100+C102+C103</f>
        <v>1.8580000000000001</v>
      </c>
      <c r="D98" s="59">
        <f>D100+D102+D103</f>
        <v>1.867</v>
      </c>
      <c r="E98" s="59">
        <f t="shared" ref="E98:I98" si="8">E100+E102+E103</f>
        <v>1.8579999999999999</v>
      </c>
      <c r="F98" s="59">
        <f t="shared" si="8"/>
        <v>1.8519999999999999</v>
      </c>
      <c r="G98" s="59">
        <f t="shared" si="8"/>
        <v>1.8519999999999999</v>
      </c>
      <c r="H98" s="59">
        <f t="shared" si="8"/>
        <v>1.8519999999999999</v>
      </c>
      <c r="I98" s="59">
        <f t="shared" si="8"/>
        <v>1.8519999999999999</v>
      </c>
    </row>
    <row r="99" spans="1:10" ht="18.75" x14ac:dyDescent="0.2">
      <c r="A99" s="47" t="s">
        <v>48</v>
      </c>
      <c r="B99" s="53"/>
      <c r="C99" s="59"/>
      <c r="D99" s="59"/>
      <c r="E99" s="59"/>
      <c r="F99" s="59"/>
      <c r="G99" s="59"/>
      <c r="H99" s="59"/>
      <c r="I99" s="59"/>
    </row>
    <row r="100" spans="1:10" ht="44.25" customHeight="1" x14ac:dyDescent="0.2">
      <c r="A100" s="50" t="s">
        <v>475</v>
      </c>
      <c r="B100" s="48" t="s">
        <v>28</v>
      </c>
      <c r="C100" s="66">
        <v>0.27</v>
      </c>
      <c r="D100" s="66">
        <v>0.26900000000000002</v>
      </c>
      <c r="E100" s="66">
        <v>0.27400000000000002</v>
      </c>
      <c r="F100" s="66">
        <v>0.27400000000000002</v>
      </c>
      <c r="G100" s="66">
        <v>0.27400000000000002</v>
      </c>
      <c r="H100" s="66">
        <v>0.27400000000000002</v>
      </c>
      <c r="I100" s="66">
        <v>0.27400000000000002</v>
      </c>
      <c r="J100" s="45"/>
    </row>
    <row r="101" spans="1:10" ht="18.75" x14ac:dyDescent="0.2">
      <c r="A101" s="50" t="s">
        <v>244</v>
      </c>
      <c r="B101" s="48" t="s">
        <v>28</v>
      </c>
      <c r="C101" s="66">
        <v>4.0000000000000001E-3</v>
      </c>
      <c r="D101" s="66">
        <v>5.0000000000000001E-3</v>
      </c>
      <c r="E101" s="66">
        <v>5.0000000000000001E-3</v>
      </c>
      <c r="F101" s="66">
        <v>5.0000000000000001E-3</v>
      </c>
      <c r="G101" s="66">
        <v>5.0000000000000001E-3</v>
      </c>
      <c r="H101" s="66">
        <v>5.0000000000000001E-3</v>
      </c>
      <c r="I101" s="66">
        <v>5.0000000000000001E-3</v>
      </c>
      <c r="J101" s="226"/>
    </row>
    <row r="102" spans="1:10" ht="18.75" x14ac:dyDescent="0.2">
      <c r="A102" s="67" t="s">
        <v>357</v>
      </c>
      <c r="B102" s="48" t="s">
        <v>28</v>
      </c>
      <c r="C102" s="66">
        <v>1.276</v>
      </c>
      <c r="D102" s="66">
        <v>1.2709999999999999</v>
      </c>
      <c r="E102" s="66">
        <v>1.2609999999999999</v>
      </c>
      <c r="F102" s="66">
        <v>1.2549999999999999</v>
      </c>
      <c r="G102" s="66">
        <v>1.2549999999999999</v>
      </c>
      <c r="H102" s="66">
        <v>1.2549999999999999</v>
      </c>
      <c r="I102" s="66">
        <v>1.2549999999999999</v>
      </c>
    </row>
    <row r="103" spans="1:10" ht="18.75" x14ac:dyDescent="0.2">
      <c r="A103" s="67" t="s">
        <v>338</v>
      </c>
      <c r="B103" s="48" t="s">
        <v>28</v>
      </c>
      <c r="C103" s="66">
        <v>0.312</v>
      </c>
      <c r="D103" s="66">
        <v>0.32700000000000001</v>
      </c>
      <c r="E103" s="66">
        <v>0.32300000000000001</v>
      </c>
      <c r="F103" s="66">
        <v>0.32300000000000001</v>
      </c>
      <c r="G103" s="66">
        <v>0.32300000000000001</v>
      </c>
      <c r="H103" s="66">
        <v>0.32300000000000001</v>
      </c>
      <c r="I103" s="66">
        <v>0.32300000000000001</v>
      </c>
    </row>
    <row r="104" spans="1:10" ht="56.25" x14ac:dyDescent="0.2">
      <c r="A104" s="161" t="s">
        <v>362</v>
      </c>
      <c r="B104" s="53" t="s">
        <v>28</v>
      </c>
      <c r="C104" s="59">
        <f>C106+C110+C111+C112+C113+C114+C115+C116+C117+C118</f>
        <v>0.16000000000000003</v>
      </c>
      <c r="D104" s="59">
        <f t="shared" ref="D104:I104" si="9">D106+D110+D111+D112+D113+D114+D115+D116+D117+D118</f>
        <v>0.14900000000000002</v>
      </c>
      <c r="E104" s="59">
        <f t="shared" si="9"/>
        <v>0.13200000000000001</v>
      </c>
      <c r="F104" s="59">
        <f t="shared" si="9"/>
        <v>0.13200000000000001</v>
      </c>
      <c r="G104" s="59">
        <f t="shared" si="9"/>
        <v>0.13400000000000001</v>
      </c>
      <c r="H104" s="59">
        <f t="shared" si="9"/>
        <v>0.13400000000000001</v>
      </c>
      <c r="I104" s="59">
        <f t="shared" si="9"/>
        <v>0.13500000000000001</v>
      </c>
    </row>
    <row r="105" spans="1:10" ht="18.75" x14ac:dyDescent="0.2">
      <c r="A105" s="47" t="s">
        <v>29</v>
      </c>
      <c r="B105" s="48"/>
      <c r="C105" s="68"/>
      <c r="D105" s="68"/>
      <c r="E105" s="68"/>
      <c r="F105" s="68"/>
      <c r="G105" s="68"/>
      <c r="H105" s="68"/>
      <c r="I105" s="68"/>
    </row>
    <row r="106" spans="1:10" ht="37.5" x14ac:dyDescent="0.2">
      <c r="A106" s="50" t="s">
        <v>183</v>
      </c>
      <c r="B106" s="48" t="s">
        <v>28</v>
      </c>
      <c r="C106" s="66">
        <f t="shared" ref="C106:I106" si="10">SUM(C107:C109)</f>
        <v>7.7000000000000013E-2</v>
      </c>
      <c r="D106" s="66">
        <f t="shared" si="10"/>
        <v>7.400000000000001E-2</v>
      </c>
      <c r="E106" s="66">
        <f t="shared" si="10"/>
        <v>7.400000000000001E-2</v>
      </c>
      <c r="F106" s="66">
        <f t="shared" si="10"/>
        <v>7.400000000000001E-2</v>
      </c>
      <c r="G106" s="66">
        <f t="shared" si="10"/>
        <v>7.400000000000001E-2</v>
      </c>
      <c r="H106" s="66">
        <f t="shared" si="10"/>
        <v>7.400000000000001E-2</v>
      </c>
      <c r="I106" s="66">
        <f t="shared" si="10"/>
        <v>7.400000000000001E-2</v>
      </c>
    </row>
    <row r="107" spans="1:10" ht="37.5" x14ac:dyDescent="0.2">
      <c r="A107" s="50" t="s">
        <v>184</v>
      </c>
      <c r="B107" s="48" t="s">
        <v>27</v>
      </c>
      <c r="C107" s="227">
        <v>7.0000000000000007E-2</v>
      </c>
      <c r="D107" s="227">
        <v>6.7000000000000004E-2</v>
      </c>
      <c r="E107" s="227">
        <v>6.7000000000000004E-2</v>
      </c>
      <c r="F107" s="227">
        <v>6.7000000000000004E-2</v>
      </c>
      <c r="G107" s="227">
        <v>6.7000000000000004E-2</v>
      </c>
      <c r="H107" s="227">
        <v>6.7000000000000004E-2</v>
      </c>
      <c r="I107" s="227">
        <v>6.7000000000000004E-2</v>
      </c>
    </row>
    <row r="108" spans="1:10" ht="18.75" x14ac:dyDescent="0.2">
      <c r="A108" s="50" t="s">
        <v>185</v>
      </c>
      <c r="B108" s="48" t="s">
        <v>28</v>
      </c>
      <c r="C108" s="227">
        <v>7.0000000000000001E-3</v>
      </c>
      <c r="D108" s="227">
        <v>7.0000000000000001E-3</v>
      </c>
      <c r="E108" s="227">
        <v>7.0000000000000001E-3</v>
      </c>
      <c r="F108" s="227">
        <v>7.0000000000000001E-3</v>
      </c>
      <c r="G108" s="227">
        <v>7.0000000000000001E-3</v>
      </c>
      <c r="H108" s="227">
        <v>7.0000000000000001E-3</v>
      </c>
      <c r="I108" s="227">
        <v>7.0000000000000001E-3</v>
      </c>
    </row>
    <row r="109" spans="1:10" ht="18.75" x14ac:dyDescent="0.2">
      <c r="A109" s="50" t="s">
        <v>186</v>
      </c>
      <c r="B109" s="48" t="s">
        <v>28</v>
      </c>
      <c r="C109" s="227">
        <v>0</v>
      </c>
      <c r="D109" s="227">
        <v>0</v>
      </c>
      <c r="E109" s="227">
        <v>0</v>
      </c>
      <c r="F109" s="227">
        <v>0</v>
      </c>
      <c r="G109" s="227">
        <v>0</v>
      </c>
      <c r="H109" s="227">
        <v>0</v>
      </c>
      <c r="I109" s="227">
        <v>0</v>
      </c>
    </row>
    <row r="110" spans="1:10" ht="24" customHeight="1" x14ac:dyDescent="0.2">
      <c r="A110" s="50" t="s">
        <v>43</v>
      </c>
      <c r="B110" s="48" t="s">
        <v>28</v>
      </c>
      <c r="C110" s="227">
        <v>8.9999999999999993E-3</v>
      </c>
      <c r="D110" s="227">
        <v>4.0000000000000001E-3</v>
      </c>
      <c r="E110" s="227">
        <v>4.0000000000000001E-3</v>
      </c>
      <c r="F110" s="227">
        <v>4.0000000000000001E-3</v>
      </c>
      <c r="G110" s="227">
        <v>4.0000000000000001E-3</v>
      </c>
      <c r="H110" s="227">
        <v>4.0000000000000001E-3</v>
      </c>
      <c r="I110" s="227">
        <v>4.0000000000000001E-3</v>
      </c>
    </row>
    <row r="111" spans="1:10" ht="18.75" x14ac:dyDescent="0.2">
      <c r="A111" s="50" t="s">
        <v>44</v>
      </c>
      <c r="B111" s="48" t="s">
        <v>27</v>
      </c>
      <c r="C111" s="227">
        <v>0.02</v>
      </c>
      <c r="D111" s="227">
        <v>2.7E-2</v>
      </c>
      <c r="E111" s="227">
        <v>8.9999999999999993E-3</v>
      </c>
      <c r="F111" s="227">
        <v>8.9999999999999993E-3</v>
      </c>
      <c r="G111" s="227">
        <v>8.9999999999999993E-3</v>
      </c>
      <c r="H111" s="227">
        <v>8.9999999999999993E-3</v>
      </c>
      <c r="I111" s="227">
        <v>8.9999999999999993E-3</v>
      </c>
    </row>
    <row r="112" spans="1:10" ht="37.5" x14ac:dyDescent="0.2">
      <c r="A112" s="50" t="s">
        <v>187</v>
      </c>
      <c r="B112" s="48" t="s">
        <v>27</v>
      </c>
      <c r="C112" s="227">
        <v>8.9999999999999993E-3</v>
      </c>
      <c r="D112" s="227">
        <v>0</v>
      </c>
      <c r="E112" s="227">
        <v>0</v>
      </c>
      <c r="F112" s="227">
        <v>0</v>
      </c>
      <c r="G112" s="227">
        <v>0</v>
      </c>
      <c r="H112" s="227">
        <v>0</v>
      </c>
      <c r="I112" s="227">
        <v>0</v>
      </c>
    </row>
    <row r="113" spans="1:9" ht="40.5" customHeight="1" x14ac:dyDescent="0.2">
      <c r="A113" s="50" t="s">
        <v>188</v>
      </c>
      <c r="B113" s="48" t="s">
        <v>27</v>
      </c>
      <c r="C113" s="227">
        <v>0</v>
      </c>
      <c r="D113" s="227">
        <v>0</v>
      </c>
      <c r="E113" s="227">
        <v>0</v>
      </c>
      <c r="F113" s="227">
        <v>0</v>
      </c>
      <c r="G113" s="227">
        <v>0</v>
      </c>
      <c r="H113" s="227">
        <v>0</v>
      </c>
      <c r="I113" s="227">
        <v>0</v>
      </c>
    </row>
    <row r="114" spans="1:9" ht="18.75" x14ac:dyDescent="0.2">
      <c r="A114" s="50" t="s">
        <v>19</v>
      </c>
      <c r="B114" s="48" t="s">
        <v>27</v>
      </c>
      <c r="C114" s="227">
        <v>0</v>
      </c>
      <c r="D114" s="227">
        <v>0</v>
      </c>
      <c r="E114" s="227">
        <v>0</v>
      </c>
      <c r="F114" s="227">
        <v>0</v>
      </c>
      <c r="G114" s="227">
        <v>0</v>
      </c>
      <c r="H114" s="227">
        <v>0</v>
      </c>
      <c r="I114" s="227">
        <v>0</v>
      </c>
    </row>
    <row r="115" spans="1:9" ht="37.5" x14ac:dyDescent="0.2">
      <c r="A115" s="50" t="s">
        <v>189</v>
      </c>
      <c r="B115" s="48" t="s">
        <v>27</v>
      </c>
      <c r="C115" s="227">
        <v>3.4000000000000002E-2</v>
      </c>
      <c r="D115" s="227">
        <v>3.3000000000000002E-2</v>
      </c>
      <c r="E115" s="227">
        <v>3.4000000000000002E-2</v>
      </c>
      <c r="F115" s="227">
        <v>3.4000000000000002E-2</v>
      </c>
      <c r="G115" s="227">
        <v>3.5999999999999997E-2</v>
      </c>
      <c r="H115" s="227">
        <v>3.5999999999999997E-2</v>
      </c>
      <c r="I115" s="227">
        <v>3.6999999999999998E-2</v>
      </c>
    </row>
    <row r="116" spans="1:9" ht="18.75" x14ac:dyDescent="0.2">
      <c r="A116" s="50" t="s">
        <v>242</v>
      </c>
      <c r="B116" s="48" t="s">
        <v>27</v>
      </c>
      <c r="C116" s="227">
        <v>0</v>
      </c>
      <c r="D116" s="227">
        <v>0</v>
      </c>
      <c r="E116" s="227">
        <v>0</v>
      </c>
      <c r="F116" s="227">
        <v>0</v>
      </c>
      <c r="G116" s="227">
        <v>0</v>
      </c>
      <c r="H116" s="227">
        <v>0</v>
      </c>
      <c r="I116" s="227">
        <v>0</v>
      </c>
    </row>
    <row r="117" spans="1:9" ht="18.75" x14ac:dyDescent="0.2">
      <c r="A117" s="50" t="s">
        <v>243</v>
      </c>
      <c r="B117" s="48" t="s">
        <v>27</v>
      </c>
      <c r="C117" s="227">
        <v>0</v>
      </c>
      <c r="D117" s="227">
        <v>0</v>
      </c>
      <c r="E117" s="227">
        <v>0</v>
      </c>
      <c r="F117" s="227">
        <v>0</v>
      </c>
      <c r="G117" s="227">
        <v>0</v>
      </c>
      <c r="H117" s="227">
        <v>0</v>
      </c>
      <c r="I117" s="227">
        <v>0</v>
      </c>
    </row>
    <row r="118" spans="1:9" ht="18.75" x14ac:dyDescent="0.2">
      <c r="A118" s="50" t="s">
        <v>49</v>
      </c>
      <c r="B118" s="48" t="s">
        <v>27</v>
      </c>
      <c r="C118" s="227">
        <v>1.0999999999999999E-2</v>
      </c>
      <c r="D118" s="227">
        <v>1.0999999999999999E-2</v>
      </c>
      <c r="E118" s="227">
        <v>1.0999999999999999E-2</v>
      </c>
      <c r="F118" s="227">
        <v>1.0999999999999999E-2</v>
      </c>
      <c r="G118" s="227">
        <v>1.0999999999999999E-2</v>
      </c>
      <c r="H118" s="227">
        <v>1.0999999999999999E-2</v>
      </c>
      <c r="I118" s="227">
        <v>1.0999999999999999E-2</v>
      </c>
    </row>
    <row r="119" spans="1:9" ht="39" x14ac:dyDescent="0.2">
      <c r="A119" s="46" t="s">
        <v>124</v>
      </c>
      <c r="B119" s="42" t="s">
        <v>16</v>
      </c>
      <c r="C119" s="64">
        <v>3.3</v>
      </c>
      <c r="D119" s="64">
        <v>3.9</v>
      </c>
      <c r="E119" s="64">
        <v>3.8</v>
      </c>
      <c r="F119" s="64">
        <v>3.8</v>
      </c>
      <c r="G119" s="64">
        <v>3.8</v>
      </c>
      <c r="H119" s="64">
        <v>3.8</v>
      </c>
      <c r="I119" s="64">
        <v>3.8</v>
      </c>
    </row>
    <row r="120" spans="1:9" ht="41.25" customHeight="1" x14ac:dyDescent="0.2">
      <c r="A120" s="46" t="s">
        <v>73</v>
      </c>
      <c r="B120" s="42" t="s">
        <v>17</v>
      </c>
      <c r="C120" s="210">
        <f t="shared" ref="C120:I120" si="11">C146/C79/12*1000</f>
        <v>37148.617077398449</v>
      </c>
      <c r="D120" s="210">
        <f t="shared" si="11"/>
        <v>39894.5689386866</v>
      </c>
      <c r="E120" s="210">
        <f t="shared" si="11"/>
        <v>44471.057884231537</v>
      </c>
      <c r="F120" s="210">
        <f t="shared" si="11"/>
        <v>46312.065243463672</v>
      </c>
      <c r="G120" s="210">
        <f t="shared" si="11"/>
        <v>46314.064124090517</v>
      </c>
      <c r="H120" s="210">
        <f t="shared" si="11"/>
        <v>48149.924078957898</v>
      </c>
      <c r="I120" s="210">
        <f t="shared" si="11"/>
        <v>50061.905903027415</v>
      </c>
    </row>
    <row r="121" spans="1:9" ht="19.5" x14ac:dyDescent="0.2">
      <c r="A121" s="46" t="s">
        <v>29</v>
      </c>
      <c r="B121" s="48"/>
      <c r="C121" s="69"/>
      <c r="D121" s="69"/>
      <c r="E121" s="69"/>
      <c r="F121" s="69"/>
      <c r="G121" s="69"/>
      <c r="H121" s="69"/>
      <c r="I121" s="69"/>
    </row>
    <row r="122" spans="1:9" ht="37.5" x14ac:dyDescent="0.2">
      <c r="A122" s="50" t="s">
        <v>183</v>
      </c>
      <c r="B122" s="48" t="s">
        <v>17</v>
      </c>
      <c r="C122" s="201">
        <v>16881</v>
      </c>
      <c r="D122" s="201">
        <v>19317</v>
      </c>
      <c r="E122" s="201">
        <v>22151</v>
      </c>
      <c r="F122" s="201">
        <v>22965</v>
      </c>
      <c r="G122" s="217">
        <v>23015</v>
      </c>
      <c r="H122" s="201">
        <v>23908</v>
      </c>
      <c r="I122" s="217">
        <v>24869</v>
      </c>
    </row>
    <row r="123" spans="1:9" ht="37.5" x14ac:dyDescent="0.2">
      <c r="A123" s="50" t="s">
        <v>184</v>
      </c>
      <c r="B123" s="48" t="s">
        <v>17</v>
      </c>
      <c r="C123" s="63">
        <v>16791</v>
      </c>
      <c r="D123" s="63">
        <v>19284</v>
      </c>
      <c r="E123" s="63">
        <v>22222</v>
      </c>
      <c r="F123" s="63">
        <v>23024</v>
      </c>
      <c r="G123" s="63">
        <v>23130</v>
      </c>
      <c r="H123" s="63">
        <v>23985</v>
      </c>
      <c r="I123" s="63">
        <v>24947</v>
      </c>
    </row>
    <row r="124" spans="1:9" ht="18.75" x14ac:dyDescent="0.2">
      <c r="A124" s="50" t="s">
        <v>185</v>
      </c>
      <c r="B124" s="48" t="s">
        <v>17</v>
      </c>
      <c r="C124" s="201">
        <v>19452</v>
      </c>
      <c r="D124" s="201">
        <v>19595</v>
      </c>
      <c r="E124" s="201">
        <v>20607</v>
      </c>
      <c r="F124" s="201">
        <v>21393</v>
      </c>
      <c r="G124" s="217">
        <v>21411</v>
      </c>
      <c r="H124" s="201">
        <v>22250</v>
      </c>
      <c r="I124" s="217">
        <v>23143</v>
      </c>
    </row>
    <row r="125" spans="1:9" ht="18.75" x14ac:dyDescent="0.2">
      <c r="A125" s="50" t="s">
        <v>186</v>
      </c>
      <c r="B125" s="48" t="s">
        <v>17</v>
      </c>
      <c r="C125" s="201">
        <v>0</v>
      </c>
      <c r="D125" s="201">
        <v>0</v>
      </c>
      <c r="E125" s="201">
        <v>0</v>
      </c>
      <c r="F125" s="201">
        <v>0</v>
      </c>
      <c r="G125" s="217">
        <v>0</v>
      </c>
      <c r="H125" s="201">
        <v>0</v>
      </c>
      <c r="I125" s="217">
        <v>0</v>
      </c>
    </row>
    <row r="126" spans="1:9" ht="18.75" x14ac:dyDescent="0.2">
      <c r="A126" s="50" t="s">
        <v>43</v>
      </c>
      <c r="B126" s="48" t="s">
        <v>17</v>
      </c>
      <c r="C126" s="201">
        <v>47157</v>
      </c>
      <c r="D126" s="201">
        <v>48327</v>
      </c>
      <c r="E126" s="201">
        <v>52910</v>
      </c>
      <c r="F126" s="201">
        <v>55028</v>
      </c>
      <c r="G126" s="217">
        <v>55028</v>
      </c>
      <c r="H126" s="201">
        <v>57227</v>
      </c>
      <c r="I126" s="217">
        <v>59516</v>
      </c>
    </row>
    <row r="127" spans="1:9" ht="18.75" x14ac:dyDescent="0.2">
      <c r="A127" s="50" t="s">
        <v>44</v>
      </c>
      <c r="B127" s="48" t="s">
        <v>17</v>
      </c>
      <c r="C127" s="201">
        <v>14475</v>
      </c>
      <c r="D127" s="201">
        <v>11929</v>
      </c>
      <c r="E127" s="201">
        <v>13148</v>
      </c>
      <c r="F127" s="201">
        <v>13667</v>
      </c>
      <c r="G127" s="217">
        <v>13674</v>
      </c>
      <c r="H127" s="201">
        <v>14222</v>
      </c>
      <c r="I127" s="217">
        <v>14787</v>
      </c>
    </row>
    <row r="128" spans="1:9" ht="37.5" x14ac:dyDescent="0.2">
      <c r="A128" s="50" t="s">
        <v>187</v>
      </c>
      <c r="B128" s="48" t="s">
        <v>17</v>
      </c>
      <c r="C128" s="201">
        <v>21711</v>
      </c>
      <c r="D128" s="201">
        <v>24120</v>
      </c>
      <c r="E128" s="201">
        <v>26523</v>
      </c>
      <c r="F128" s="201">
        <v>27566</v>
      </c>
      <c r="G128" s="217">
        <v>27584</v>
      </c>
      <c r="H128" s="201">
        <v>28165</v>
      </c>
      <c r="I128" s="217">
        <v>29785</v>
      </c>
    </row>
    <row r="129" spans="1:9" ht="41.25" customHeight="1" x14ac:dyDescent="0.2">
      <c r="A129" s="50" t="s">
        <v>188</v>
      </c>
      <c r="B129" s="48" t="s">
        <v>17</v>
      </c>
      <c r="C129" s="63">
        <v>0</v>
      </c>
      <c r="D129" s="63">
        <v>0</v>
      </c>
      <c r="E129" s="63">
        <v>0</v>
      </c>
      <c r="F129" s="63">
        <v>0</v>
      </c>
      <c r="G129" s="63">
        <v>0</v>
      </c>
      <c r="H129" s="63">
        <v>0</v>
      </c>
      <c r="I129" s="63">
        <v>0</v>
      </c>
    </row>
    <row r="130" spans="1:9" ht="18.75" x14ac:dyDescent="0.2">
      <c r="A130" s="70" t="s">
        <v>19</v>
      </c>
      <c r="B130" s="48" t="s">
        <v>17</v>
      </c>
      <c r="C130" s="201">
        <v>35402</v>
      </c>
      <c r="D130" s="201">
        <v>48560</v>
      </c>
      <c r="E130" s="201">
        <v>50617</v>
      </c>
      <c r="F130" s="201">
        <v>52623</v>
      </c>
      <c r="G130" s="217">
        <v>52642</v>
      </c>
      <c r="H130" s="201">
        <v>54733</v>
      </c>
      <c r="I130" s="217">
        <v>56944</v>
      </c>
    </row>
    <row r="131" spans="1:9" ht="37.5" x14ac:dyDescent="0.2">
      <c r="A131" s="50" t="s">
        <v>189</v>
      </c>
      <c r="B131" s="48" t="s">
        <v>17</v>
      </c>
      <c r="C131" s="201">
        <v>12681</v>
      </c>
      <c r="D131" s="201">
        <v>14389</v>
      </c>
      <c r="E131" s="201">
        <v>15368</v>
      </c>
      <c r="F131" s="201">
        <v>15978</v>
      </c>
      <c r="G131" s="217">
        <v>15983</v>
      </c>
      <c r="H131" s="201">
        <v>17137</v>
      </c>
      <c r="I131" s="217">
        <v>18108</v>
      </c>
    </row>
    <row r="132" spans="1:9" ht="18.75" x14ac:dyDescent="0.2">
      <c r="A132" s="50" t="s">
        <v>242</v>
      </c>
      <c r="B132" s="48" t="s">
        <v>17</v>
      </c>
      <c r="C132" s="201">
        <v>0</v>
      </c>
      <c r="D132" s="201">
        <v>0</v>
      </c>
      <c r="E132" s="201">
        <v>0</v>
      </c>
      <c r="F132" s="201">
        <v>0</v>
      </c>
      <c r="G132" s="202">
        <v>0</v>
      </c>
      <c r="H132" s="201">
        <v>0</v>
      </c>
      <c r="I132" s="217">
        <v>0</v>
      </c>
    </row>
    <row r="133" spans="1:9" ht="18.75" x14ac:dyDescent="0.2">
      <c r="A133" s="50" t="s">
        <v>243</v>
      </c>
      <c r="B133" s="48" t="s">
        <v>17</v>
      </c>
      <c r="C133" s="201">
        <v>0</v>
      </c>
      <c r="D133" s="201">
        <v>0</v>
      </c>
      <c r="E133" s="201">
        <v>0</v>
      </c>
      <c r="F133" s="201">
        <v>0</v>
      </c>
      <c r="G133" s="202">
        <v>0</v>
      </c>
      <c r="H133" s="201">
        <v>0</v>
      </c>
      <c r="I133" s="217">
        <v>0</v>
      </c>
    </row>
    <row r="134" spans="1:9" ht="37.5" x14ac:dyDescent="0.2">
      <c r="A134" s="50" t="s">
        <v>42</v>
      </c>
      <c r="B134" s="48" t="s">
        <v>17</v>
      </c>
      <c r="C134" s="201">
        <v>34460</v>
      </c>
      <c r="D134" s="201">
        <v>40612</v>
      </c>
      <c r="E134" s="201">
        <v>42105</v>
      </c>
      <c r="F134" s="201">
        <v>43782</v>
      </c>
      <c r="G134" s="217">
        <v>43782</v>
      </c>
      <c r="H134" s="201">
        <v>45537</v>
      </c>
      <c r="I134" s="217">
        <v>47368</v>
      </c>
    </row>
    <row r="135" spans="1:9" ht="18.75" x14ac:dyDescent="0.2">
      <c r="A135" s="50" t="s">
        <v>46</v>
      </c>
      <c r="B135" s="48" t="s">
        <v>17</v>
      </c>
      <c r="C135" s="201">
        <v>29693</v>
      </c>
      <c r="D135" s="201">
        <v>33119</v>
      </c>
      <c r="E135" s="201">
        <v>39389</v>
      </c>
      <c r="F135" s="201">
        <v>41152</v>
      </c>
      <c r="G135" s="217">
        <v>41152</v>
      </c>
      <c r="H135" s="201">
        <v>42804</v>
      </c>
      <c r="I135" s="217">
        <v>44511</v>
      </c>
    </row>
    <row r="136" spans="1:9" ht="18.75" x14ac:dyDescent="0.2">
      <c r="A136" s="50" t="s">
        <v>47</v>
      </c>
      <c r="B136" s="48" t="s">
        <v>17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  <c r="H136" s="63">
        <v>0</v>
      </c>
      <c r="I136" s="63">
        <v>0</v>
      </c>
    </row>
    <row r="137" spans="1:9" ht="18.75" x14ac:dyDescent="0.2">
      <c r="A137" s="50" t="s">
        <v>441</v>
      </c>
      <c r="B137" s="48" t="s">
        <v>17</v>
      </c>
      <c r="C137" s="63">
        <v>35301</v>
      </c>
      <c r="D137" s="63">
        <v>36564</v>
      </c>
      <c r="E137" s="63">
        <v>42561</v>
      </c>
      <c r="F137" s="63">
        <v>44297</v>
      </c>
      <c r="G137" s="63">
        <v>46033</v>
      </c>
      <c r="H137" s="63">
        <v>46069</v>
      </c>
      <c r="I137" s="63">
        <v>47875</v>
      </c>
    </row>
    <row r="138" spans="1:9" ht="18.75" x14ac:dyDescent="0.2">
      <c r="A138" s="50" t="s">
        <v>443</v>
      </c>
      <c r="B138" s="48" t="s">
        <v>17</v>
      </c>
      <c r="C138" s="201">
        <v>16689</v>
      </c>
      <c r="D138" s="201">
        <v>14409</v>
      </c>
      <c r="E138" s="201">
        <v>15030</v>
      </c>
      <c r="F138" s="201">
        <v>15629</v>
      </c>
      <c r="G138" s="202">
        <v>15631</v>
      </c>
      <c r="H138" s="201">
        <v>16258</v>
      </c>
      <c r="I138" s="202">
        <v>16902</v>
      </c>
    </row>
    <row r="139" spans="1:9" ht="58.9" customHeight="1" x14ac:dyDescent="0.2">
      <c r="A139" s="47" t="s">
        <v>163</v>
      </c>
      <c r="B139" s="53" t="s">
        <v>17</v>
      </c>
      <c r="C139" s="197">
        <f t="shared" ref="C139:I139" si="12">C150/C98/12*1000</f>
        <v>30256.548259777534</v>
      </c>
      <c r="D139" s="197">
        <f t="shared" si="12"/>
        <v>33913.586859489376</v>
      </c>
      <c r="E139" s="197">
        <f t="shared" si="12"/>
        <v>39226.767133118054</v>
      </c>
      <c r="F139" s="197">
        <f t="shared" si="12"/>
        <v>40928.725701943848</v>
      </c>
      <c r="G139" s="197">
        <f t="shared" si="12"/>
        <v>40928.725701943848</v>
      </c>
      <c r="H139" s="197">
        <f t="shared" si="12"/>
        <v>42562.09503239741</v>
      </c>
      <c r="I139" s="197">
        <f t="shared" si="12"/>
        <v>44267.45860331173</v>
      </c>
    </row>
    <row r="140" spans="1:9" ht="18.75" x14ac:dyDescent="0.2">
      <c r="A140" s="47" t="s">
        <v>162</v>
      </c>
      <c r="B140" s="53"/>
      <c r="C140" s="61"/>
      <c r="D140" s="61"/>
      <c r="E140" s="61"/>
      <c r="F140" s="61"/>
      <c r="G140" s="61"/>
      <c r="H140" s="61"/>
      <c r="I140" s="61"/>
    </row>
    <row r="141" spans="1:9" ht="37.5" x14ac:dyDescent="0.2">
      <c r="A141" s="70" t="s">
        <v>475</v>
      </c>
      <c r="B141" s="48" t="s">
        <v>17</v>
      </c>
      <c r="C141" s="201">
        <v>29012</v>
      </c>
      <c r="D141" s="201">
        <v>30227</v>
      </c>
      <c r="E141" s="201">
        <v>35332</v>
      </c>
      <c r="F141" s="201">
        <v>36760</v>
      </c>
      <c r="G141" s="202">
        <v>36760</v>
      </c>
      <c r="H141" s="201">
        <v>38188</v>
      </c>
      <c r="I141" s="202">
        <v>39738</v>
      </c>
    </row>
    <row r="142" spans="1:9" ht="18.75" x14ac:dyDescent="0.2">
      <c r="A142" s="50" t="s">
        <v>244</v>
      </c>
      <c r="B142" s="48" t="s">
        <v>17</v>
      </c>
      <c r="C142" s="201">
        <v>38760</v>
      </c>
      <c r="D142" s="201">
        <v>40123</v>
      </c>
      <c r="E142" s="201">
        <v>58176</v>
      </c>
      <c r="F142" s="201">
        <v>59748</v>
      </c>
      <c r="G142" s="202">
        <v>59748</v>
      </c>
      <c r="H142" s="201">
        <v>62813</v>
      </c>
      <c r="I142" s="202">
        <v>66038</v>
      </c>
    </row>
    <row r="143" spans="1:9" ht="18.75" x14ac:dyDescent="0.2">
      <c r="A143" s="190" t="s">
        <v>357</v>
      </c>
      <c r="B143" s="48" t="s">
        <v>17</v>
      </c>
      <c r="C143" s="201">
        <v>29492</v>
      </c>
      <c r="D143" s="201">
        <v>32979</v>
      </c>
      <c r="E143" s="201">
        <v>39340</v>
      </c>
      <c r="F143" s="201">
        <v>41092</v>
      </c>
      <c r="G143" s="202">
        <v>41092</v>
      </c>
      <c r="H143" s="201">
        <v>42739</v>
      </c>
      <c r="I143" s="202">
        <v>44445</v>
      </c>
    </row>
    <row r="144" spans="1:9" ht="18.75" x14ac:dyDescent="0.2">
      <c r="A144" s="190" t="s">
        <v>338</v>
      </c>
      <c r="B144" s="48" t="s">
        <v>17</v>
      </c>
      <c r="C144" s="201">
        <v>34460</v>
      </c>
      <c r="D144" s="201">
        <v>40612</v>
      </c>
      <c r="E144" s="201">
        <v>42105</v>
      </c>
      <c r="F144" s="201">
        <v>43782</v>
      </c>
      <c r="G144" s="217">
        <v>43782</v>
      </c>
      <c r="H144" s="201">
        <v>45537</v>
      </c>
      <c r="I144" s="217">
        <v>47368</v>
      </c>
    </row>
    <row r="145" spans="1:9" ht="47.25" customHeight="1" x14ac:dyDescent="0.2">
      <c r="A145" s="46" t="s">
        <v>358</v>
      </c>
      <c r="B145" s="42" t="s">
        <v>17</v>
      </c>
      <c r="C145" s="62">
        <f t="shared" ref="C145:I145" si="13">C148/C104/12*1000</f>
        <v>17894.791666666661</v>
      </c>
      <c r="D145" s="62">
        <f t="shared" si="13"/>
        <v>17665.548098434003</v>
      </c>
      <c r="E145" s="62">
        <f t="shared" si="13"/>
        <v>19486.742424242424</v>
      </c>
      <c r="F145" s="62">
        <f t="shared" si="13"/>
        <v>20248.10606060606</v>
      </c>
      <c r="G145" s="62">
        <f t="shared" si="13"/>
        <v>19963.930348258702</v>
      </c>
      <c r="H145" s="62">
        <f t="shared" si="13"/>
        <v>21129.353233830843</v>
      </c>
      <c r="I145" s="62">
        <f t="shared" si="13"/>
        <v>22019.753086419751</v>
      </c>
    </row>
    <row r="146" spans="1:9" ht="42.75" customHeight="1" x14ac:dyDescent="0.2">
      <c r="A146" s="46" t="s">
        <v>444</v>
      </c>
      <c r="B146" s="42" t="s">
        <v>14</v>
      </c>
      <c r="C146" s="216">
        <v>1971.7</v>
      </c>
      <c r="D146" s="216">
        <v>2050.9</v>
      </c>
      <c r="E146" s="216">
        <v>2228</v>
      </c>
      <c r="F146" s="216">
        <v>2316.9</v>
      </c>
      <c r="G146" s="211">
        <v>2317</v>
      </c>
      <c r="H146" s="216">
        <v>2410</v>
      </c>
      <c r="I146" s="211">
        <v>2506.9</v>
      </c>
    </row>
    <row r="147" spans="1:9" ht="18.75" x14ac:dyDescent="0.2">
      <c r="A147" s="47" t="s">
        <v>29</v>
      </c>
      <c r="B147" s="48"/>
      <c r="C147" s="44"/>
      <c r="D147" s="44"/>
      <c r="E147" s="44"/>
      <c r="F147" s="44"/>
      <c r="G147" s="44"/>
      <c r="H147" s="44"/>
      <c r="I147" s="44"/>
    </row>
    <row r="148" spans="1:9" ht="37.5" x14ac:dyDescent="0.2">
      <c r="A148" s="47" t="s">
        <v>361</v>
      </c>
      <c r="B148" s="53" t="s">
        <v>14</v>
      </c>
      <c r="C148" s="201">
        <v>34.357999999999997</v>
      </c>
      <c r="D148" s="201">
        <v>31.585999999999999</v>
      </c>
      <c r="E148" s="201">
        <v>30.867000000000001</v>
      </c>
      <c r="F148" s="201">
        <v>32.073</v>
      </c>
      <c r="G148" s="202">
        <v>32.101999999999997</v>
      </c>
      <c r="H148" s="201">
        <v>33.975999999999999</v>
      </c>
      <c r="I148" s="202">
        <v>35.671999999999997</v>
      </c>
    </row>
    <row r="149" spans="1:9" ht="37.5" x14ac:dyDescent="0.2">
      <c r="A149" s="47" t="s">
        <v>74</v>
      </c>
      <c r="B149" s="53" t="s">
        <v>14</v>
      </c>
      <c r="C149" s="201">
        <v>40.5</v>
      </c>
      <c r="D149" s="201">
        <v>36.1</v>
      </c>
      <c r="E149" s="201">
        <v>41.6</v>
      </c>
      <c r="F149" s="201">
        <v>43.1</v>
      </c>
      <c r="G149" s="202">
        <v>43.3</v>
      </c>
      <c r="H149" s="201">
        <v>44.9</v>
      </c>
      <c r="I149" s="202">
        <v>46.7</v>
      </c>
    </row>
    <row r="150" spans="1:9" ht="37.5" x14ac:dyDescent="0.2">
      <c r="A150" s="47" t="s">
        <v>125</v>
      </c>
      <c r="B150" s="53" t="s">
        <v>14</v>
      </c>
      <c r="C150" s="204">
        <v>674.6</v>
      </c>
      <c r="D150" s="204">
        <v>759.8</v>
      </c>
      <c r="E150" s="204">
        <v>874.6</v>
      </c>
      <c r="F150" s="204">
        <v>909.6</v>
      </c>
      <c r="G150" s="218">
        <v>909.6</v>
      </c>
      <c r="H150" s="204">
        <v>945.9</v>
      </c>
      <c r="I150" s="218">
        <v>983.8</v>
      </c>
    </row>
    <row r="151" spans="1:9" ht="19.5" x14ac:dyDescent="0.2">
      <c r="A151" s="46" t="s">
        <v>30</v>
      </c>
      <c r="B151" s="42" t="s">
        <v>14</v>
      </c>
      <c r="C151" s="216">
        <v>122.6</v>
      </c>
      <c r="D151" s="216">
        <v>88.7</v>
      </c>
      <c r="E151" s="216">
        <v>92.5</v>
      </c>
      <c r="F151" s="216">
        <v>96</v>
      </c>
      <c r="G151" s="211">
        <v>96.1</v>
      </c>
      <c r="H151" s="216">
        <v>99.8</v>
      </c>
      <c r="I151" s="211">
        <v>103.8</v>
      </c>
    </row>
    <row r="152" spans="1:9" ht="19.5" x14ac:dyDescent="0.2">
      <c r="A152" s="46" t="s">
        <v>6</v>
      </c>
      <c r="B152" s="42" t="s">
        <v>14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</row>
    <row r="153" spans="1:9" ht="39" x14ac:dyDescent="0.2">
      <c r="A153" s="46" t="s">
        <v>143</v>
      </c>
      <c r="B153" s="42" t="s">
        <v>14</v>
      </c>
      <c r="C153" s="51">
        <f>C146+C151+C152</f>
        <v>2094.3000000000002</v>
      </c>
      <c r="D153" s="51">
        <f t="shared" ref="D153:I153" si="14">D146+D151+D152</f>
        <v>2139.6</v>
      </c>
      <c r="E153" s="51">
        <f t="shared" si="14"/>
        <v>2320.5</v>
      </c>
      <c r="F153" s="51">
        <f t="shared" si="14"/>
        <v>2412.9</v>
      </c>
      <c r="G153" s="51">
        <f t="shared" si="14"/>
        <v>2413.1</v>
      </c>
      <c r="H153" s="51">
        <f t="shared" si="14"/>
        <v>2509.8000000000002</v>
      </c>
      <c r="I153" s="51">
        <f t="shared" si="14"/>
        <v>2610.7000000000003</v>
      </c>
    </row>
    <row r="154" spans="1:9" ht="18.75" x14ac:dyDescent="0.2">
      <c r="A154" s="251" t="s">
        <v>159</v>
      </c>
      <c r="B154" s="251"/>
      <c r="C154" s="251"/>
      <c r="D154" s="251"/>
      <c r="E154" s="251"/>
      <c r="F154" s="251"/>
      <c r="G154" s="251"/>
      <c r="H154" s="251"/>
      <c r="I154" s="251"/>
    </row>
    <row r="155" spans="1:9" ht="39" x14ac:dyDescent="0.2">
      <c r="A155" s="46" t="s">
        <v>150</v>
      </c>
      <c r="B155" s="42" t="s">
        <v>14</v>
      </c>
      <c r="C155" s="51">
        <f>C157+C158+C164</f>
        <v>137.9</v>
      </c>
      <c r="D155" s="51">
        <f t="shared" ref="D155:I155" si="15">D157+D158+D164</f>
        <v>132</v>
      </c>
      <c r="E155" s="51">
        <f t="shared" si="15"/>
        <v>133.9</v>
      </c>
      <c r="F155" s="51">
        <f t="shared" si="15"/>
        <v>135.6</v>
      </c>
      <c r="G155" s="51">
        <f t="shared" si="15"/>
        <v>135.69999999999999</v>
      </c>
      <c r="H155" s="51">
        <f t="shared" si="15"/>
        <v>137.69999999999999</v>
      </c>
      <c r="I155" s="51">
        <f t="shared" si="15"/>
        <v>139.79999999999998</v>
      </c>
    </row>
    <row r="156" spans="1:9" ht="18.75" x14ac:dyDescent="0.2">
      <c r="A156" s="47" t="s">
        <v>29</v>
      </c>
      <c r="B156" s="48"/>
      <c r="C156" s="39"/>
      <c r="D156" s="39"/>
      <c r="E156" s="39"/>
      <c r="F156" s="39"/>
      <c r="G156" s="39"/>
      <c r="H156" s="39"/>
      <c r="I156" s="39"/>
    </row>
    <row r="157" spans="1:9" ht="19.5" x14ac:dyDescent="0.2">
      <c r="A157" s="46" t="s">
        <v>148</v>
      </c>
      <c r="B157" s="42" t="s">
        <v>14</v>
      </c>
      <c r="C157" s="216">
        <v>118</v>
      </c>
      <c r="D157" s="216">
        <v>118.1</v>
      </c>
      <c r="E157" s="216">
        <v>117.4</v>
      </c>
      <c r="F157" s="216">
        <v>119.2</v>
      </c>
      <c r="G157" s="211">
        <v>119.3</v>
      </c>
      <c r="H157" s="216">
        <v>121</v>
      </c>
      <c r="I157" s="211">
        <v>122.8</v>
      </c>
    </row>
    <row r="158" spans="1:9" ht="19.5" x14ac:dyDescent="0.2">
      <c r="A158" s="46" t="s">
        <v>149</v>
      </c>
      <c r="B158" s="42" t="s">
        <v>14</v>
      </c>
      <c r="C158" s="216">
        <v>18.3</v>
      </c>
      <c r="D158" s="216">
        <v>12.1</v>
      </c>
      <c r="E158" s="216">
        <v>13.2</v>
      </c>
      <c r="F158" s="216">
        <v>13.4</v>
      </c>
      <c r="G158" s="211">
        <v>13.4</v>
      </c>
      <c r="H158" s="216">
        <v>13.6</v>
      </c>
      <c r="I158" s="211">
        <v>13.8</v>
      </c>
    </row>
    <row r="159" spans="1:9" ht="19.5" x14ac:dyDescent="0.2">
      <c r="A159" s="46" t="s">
        <v>144</v>
      </c>
      <c r="B159" s="42" t="s">
        <v>14</v>
      </c>
      <c r="C159" s="216">
        <v>16.5</v>
      </c>
      <c r="D159" s="216">
        <v>10.1</v>
      </c>
      <c r="E159" s="216">
        <v>11.5</v>
      </c>
      <c r="F159" s="216">
        <v>11.6</v>
      </c>
      <c r="G159" s="211">
        <v>11.6</v>
      </c>
      <c r="H159" s="216">
        <v>11.7</v>
      </c>
      <c r="I159" s="211">
        <v>11.8</v>
      </c>
    </row>
    <row r="160" spans="1:9" ht="37.5" x14ac:dyDescent="0.2">
      <c r="A160" s="47" t="s">
        <v>386</v>
      </c>
      <c r="B160" s="53" t="s">
        <v>14</v>
      </c>
      <c r="C160" s="212">
        <v>4508.2</v>
      </c>
      <c r="D160" s="212">
        <v>4556.6000000000004</v>
      </c>
      <c r="E160" s="212">
        <v>4556.6000000000004</v>
      </c>
      <c r="F160" s="212">
        <v>4556.6000000000004</v>
      </c>
      <c r="G160" s="213">
        <v>4556.6000000000004</v>
      </c>
      <c r="H160" s="212">
        <v>4556.6000000000004</v>
      </c>
      <c r="I160" s="213">
        <v>4556.6000000000004</v>
      </c>
    </row>
    <row r="161" spans="1:9" ht="18.75" x14ac:dyDescent="0.2">
      <c r="A161" s="47" t="s">
        <v>161</v>
      </c>
      <c r="B161" s="53" t="s">
        <v>14</v>
      </c>
      <c r="C161" s="54">
        <v>0</v>
      </c>
      <c r="D161" s="54">
        <v>0</v>
      </c>
      <c r="E161" s="54">
        <v>0</v>
      </c>
      <c r="F161" s="54">
        <v>0</v>
      </c>
      <c r="G161" s="54">
        <v>0</v>
      </c>
      <c r="H161" s="54">
        <v>0</v>
      </c>
      <c r="I161" s="54">
        <v>0</v>
      </c>
    </row>
    <row r="162" spans="1:9" ht="19.5" x14ac:dyDescent="0.2">
      <c r="A162" s="46" t="s">
        <v>145</v>
      </c>
      <c r="B162" s="42" t="s">
        <v>14</v>
      </c>
      <c r="C162" s="219">
        <v>1.8</v>
      </c>
      <c r="D162" s="219">
        <v>2</v>
      </c>
      <c r="E162" s="219">
        <v>1.7</v>
      </c>
      <c r="F162" s="219">
        <v>1.8</v>
      </c>
      <c r="G162" s="220">
        <v>1.8</v>
      </c>
      <c r="H162" s="219">
        <v>1.9</v>
      </c>
      <c r="I162" s="220">
        <v>2</v>
      </c>
    </row>
    <row r="163" spans="1:9" ht="37.5" customHeight="1" x14ac:dyDescent="0.2">
      <c r="A163" s="47" t="s">
        <v>164</v>
      </c>
      <c r="B163" s="53" t="s">
        <v>14</v>
      </c>
      <c r="C163" s="221">
        <v>1438.7</v>
      </c>
      <c r="D163" s="221">
        <v>1203</v>
      </c>
      <c r="E163" s="221">
        <v>1203</v>
      </c>
      <c r="F163" s="221">
        <v>1203</v>
      </c>
      <c r="G163" s="222">
        <v>1203</v>
      </c>
      <c r="H163" s="221">
        <v>1203</v>
      </c>
      <c r="I163" s="222">
        <v>1203</v>
      </c>
    </row>
    <row r="164" spans="1:9" ht="19.5" x14ac:dyDescent="0.2">
      <c r="A164" s="46" t="s">
        <v>160</v>
      </c>
      <c r="B164" s="42" t="s">
        <v>14</v>
      </c>
      <c r="C164" s="71">
        <v>1.6</v>
      </c>
      <c r="D164" s="71">
        <v>1.8</v>
      </c>
      <c r="E164" s="71">
        <v>3.3</v>
      </c>
      <c r="F164" s="71">
        <v>3</v>
      </c>
      <c r="G164" s="71">
        <v>3</v>
      </c>
      <c r="H164" s="71">
        <v>3.1</v>
      </c>
      <c r="I164" s="71">
        <v>3.2</v>
      </c>
    </row>
    <row r="165" spans="1:9" ht="18.75" x14ac:dyDescent="0.2">
      <c r="A165" s="47" t="s">
        <v>146</v>
      </c>
      <c r="B165" s="53" t="s">
        <v>14</v>
      </c>
      <c r="C165" s="54">
        <v>1.6</v>
      </c>
      <c r="D165" s="54">
        <v>1.8</v>
      </c>
      <c r="E165" s="54">
        <v>0.3</v>
      </c>
      <c r="F165" s="54">
        <v>0</v>
      </c>
      <c r="G165" s="54">
        <v>0</v>
      </c>
      <c r="H165" s="54">
        <v>0</v>
      </c>
      <c r="I165" s="54">
        <v>0</v>
      </c>
    </row>
    <row r="166" spans="1:9" ht="37.5" x14ac:dyDescent="0.2">
      <c r="A166" s="47" t="s">
        <v>147</v>
      </c>
      <c r="B166" s="53" t="s">
        <v>14</v>
      </c>
      <c r="C166" s="54">
        <v>0</v>
      </c>
      <c r="D166" s="54">
        <v>0</v>
      </c>
      <c r="E166" s="54">
        <v>0</v>
      </c>
      <c r="F166" s="54">
        <v>0</v>
      </c>
      <c r="G166" s="54">
        <v>0</v>
      </c>
      <c r="H166" s="54">
        <v>0</v>
      </c>
      <c r="I166" s="54">
        <v>0</v>
      </c>
    </row>
    <row r="167" spans="1:9" ht="18.75" x14ac:dyDescent="0.3">
      <c r="A167" s="10"/>
      <c r="B167" s="10"/>
      <c r="C167" s="158"/>
      <c r="D167" s="158"/>
      <c r="E167" s="158"/>
      <c r="F167" s="158"/>
      <c r="G167" s="158"/>
      <c r="H167" s="158"/>
      <c r="I167" s="158"/>
    </row>
    <row r="168" spans="1:9" ht="18.75" x14ac:dyDescent="0.3">
      <c r="A168" s="10"/>
      <c r="B168" s="10"/>
      <c r="C168" s="10"/>
      <c r="D168" s="10"/>
      <c r="E168" s="10"/>
      <c r="F168" s="10"/>
      <c r="G168" s="10"/>
      <c r="H168" s="10"/>
      <c r="I168" s="10"/>
    </row>
  </sheetData>
  <sheetProtection formatCells="0" formatColumns="0" formatRows="0"/>
  <mergeCells count="17">
    <mergeCell ref="B6:B8"/>
    <mergeCell ref="A9:I9"/>
    <mergeCell ref="A27:I27"/>
    <mergeCell ref="A154:I154"/>
    <mergeCell ref="A77:I77"/>
    <mergeCell ref="H1:I1"/>
    <mergeCell ref="H2:I2"/>
    <mergeCell ref="A1:F1"/>
    <mergeCell ref="D6:D8"/>
    <mergeCell ref="C6:C8"/>
    <mergeCell ref="E6:E8"/>
    <mergeCell ref="A4:I4"/>
    <mergeCell ref="F7:G7"/>
    <mergeCell ref="H7:H8"/>
    <mergeCell ref="I7:I8"/>
    <mergeCell ref="F6:I6"/>
    <mergeCell ref="A6:A8"/>
  </mergeCells>
  <phoneticPr fontId="8" type="noConversion"/>
  <printOptions horizontalCentered="1"/>
  <pageMargins left="0.59055118110236227" right="0.59055118110236227" top="0.78740157480314965" bottom="0.39370078740157483" header="0" footer="0"/>
  <pageSetup paperSize="9" scale="70" fitToHeight="10" orientation="landscape" r:id="rId1"/>
  <headerFooter alignWithMargins="0"/>
  <rowBreaks count="6" manualBreakCount="6">
    <brk id="26" max="8" man="1"/>
    <brk id="52" max="8" man="1"/>
    <brk id="76" max="8" man="1"/>
    <brk id="103" max="8" man="1"/>
    <brk id="124" max="8" man="1"/>
    <brk id="1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0"/>
  </sheetPr>
  <dimension ref="A1:AN504"/>
  <sheetViews>
    <sheetView view="pageBreakPreview" zoomScale="75" zoomScaleNormal="75" zoomScaleSheetLayoutView="75" workbookViewId="0">
      <pane xSplit="2" ySplit="7" topLeftCell="C437" activePane="bottomRight" state="frozen"/>
      <selection pane="topRight" activeCell="C1" sqref="C1"/>
      <selection pane="bottomLeft" activeCell="A8" sqref="A8"/>
      <selection pane="bottomRight" activeCell="H473" sqref="H473"/>
    </sheetView>
  </sheetViews>
  <sheetFormatPr defaultRowHeight="12.75" x14ac:dyDescent="0.2"/>
  <cols>
    <col min="1" max="1" width="34.5703125" style="32" customWidth="1"/>
    <col min="2" max="2" width="20.140625" style="32" customWidth="1"/>
    <col min="3" max="3" width="12.7109375" customWidth="1"/>
    <col min="4" max="4" width="13" customWidth="1"/>
    <col min="5" max="5" width="11" customWidth="1"/>
    <col min="6" max="6" width="11.140625" customWidth="1"/>
    <col min="7" max="8" width="11.28515625" customWidth="1"/>
    <col min="9" max="9" width="11.5703125" customWidth="1"/>
    <col min="10" max="10" width="11.7109375" customWidth="1"/>
    <col min="11" max="12" width="10.7109375" customWidth="1"/>
    <col min="13" max="13" width="10.5703125" customWidth="1"/>
    <col min="14" max="14" width="10.7109375" customWidth="1"/>
    <col min="15" max="15" width="11" customWidth="1"/>
    <col min="16" max="16" width="10.5703125" customWidth="1"/>
    <col min="17" max="19" width="10.28515625" customWidth="1"/>
    <col min="20" max="20" width="9.85546875" customWidth="1"/>
    <col min="21" max="26" width="9.7109375" customWidth="1"/>
    <col min="27" max="27" width="10.7109375" customWidth="1"/>
    <col min="28" max="29" width="11.5703125" customWidth="1"/>
    <col min="30" max="30" width="11.85546875" customWidth="1"/>
    <col min="31" max="31" width="10.7109375" customWidth="1"/>
    <col min="32" max="32" width="12.42578125" customWidth="1"/>
    <col min="33" max="34" width="11.7109375" customWidth="1"/>
    <col min="35" max="35" width="12" customWidth="1"/>
    <col min="36" max="36" width="12.5703125" customWidth="1"/>
    <col min="37" max="37" width="12.28515625" customWidth="1"/>
    <col min="38" max="38" width="12.5703125" customWidth="1"/>
  </cols>
  <sheetData>
    <row r="1" spans="1:40" ht="19.5" customHeight="1" x14ac:dyDescent="0.2">
      <c r="A1" s="93"/>
      <c r="B1" s="9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257" t="s">
        <v>63</v>
      </c>
      <c r="R1" s="258"/>
      <c r="S1" s="258"/>
      <c r="T1" s="258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40" ht="18.75" x14ac:dyDescent="0.2">
      <c r="A2" s="259" t="s">
        <v>75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6"/>
      <c r="AK2" s="6"/>
      <c r="AL2" s="6"/>
    </row>
    <row r="3" spans="1:40" ht="19.5" customHeight="1" x14ac:dyDescent="0.2">
      <c r="A3" s="93"/>
      <c r="B3" s="9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40" ht="33" customHeight="1" x14ac:dyDescent="0.2">
      <c r="A4" s="261"/>
      <c r="B4" s="262" t="s">
        <v>168</v>
      </c>
      <c r="C4" s="262" t="s">
        <v>8</v>
      </c>
      <c r="D4" s="262"/>
      <c r="E4" s="262"/>
      <c r="F4" s="262"/>
      <c r="G4" s="262"/>
      <c r="H4" s="262"/>
      <c r="I4" s="262" t="s">
        <v>58</v>
      </c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 t="s">
        <v>59</v>
      </c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1"/>
      <c r="AN4" s="1"/>
    </row>
    <row r="5" spans="1:40" ht="33" customHeight="1" x14ac:dyDescent="0.2">
      <c r="A5" s="261"/>
      <c r="B5" s="262"/>
      <c r="C5" s="261" t="s">
        <v>61</v>
      </c>
      <c r="D5" s="261"/>
      <c r="E5" s="261"/>
      <c r="F5" s="261"/>
      <c r="G5" s="261"/>
      <c r="H5" s="261"/>
      <c r="I5" s="261" t="s">
        <v>3</v>
      </c>
      <c r="J5" s="261"/>
      <c r="K5" s="261"/>
      <c r="L5" s="261"/>
      <c r="M5" s="261"/>
      <c r="N5" s="261"/>
      <c r="O5" s="261" t="s">
        <v>68</v>
      </c>
      <c r="P5" s="261"/>
      <c r="Q5" s="261"/>
      <c r="R5" s="261"/>
      <c r="S5" s="261"/>
      <c r="T5" s="261"/>
      <c r="U5" s="261" t="s">
        <v>2</v>
      </c>
      <c r="V5" s="261"/>
      <c r="W5" s="261"/>
      <c r="X5" s="261"/>
      <c r="Y5" s="261"/>
      <c r="Z5" s="261"/>
      <c r="AA5" s="261" t="s">
        <v>448</v>
      </c>
      <c r="AB5" s="261"/>
      <c r="AC5" s="261"/>
      <c r="AD5" s="261"/>
      <c r="AE5" s="261"/>
      <c r="AF5" s="261"/>
      <c r="AG5" s="261" t="s">
        <v>60</v>
      </c>
      <c r="AH5" s="261"/>
      <c r="AI5" s="261"/>
      <c r="AJ5" s="261"/>
      <c r="AK5" s="261"/>
      <c r="AL5" s="261"/>
      <c r="AM5" s="1"/>
    </row>
    <row r="6" spans="1:40" ht="15.75" customHeight="1" x14ac:dyDescent="0.2">
      <c r="A6" s="261"/>
      <c r="B6" s="262"/>
      <c r="C6" s="261" t="s">
        <v>439</v>
      </c>
      <c r="D6" s="261" t="s">
        <v>455</v>
      </c>
      <c r="E6" s="261" t="s">
        <v>456</v>
      </c>
      <c r="F6" s="261" t="s">
        <v>458</v>
      </c>
      <c r="G6" s="261"/>
      <c r="H6" s="261"/>
      <c r="I6" s="261" t="s">
        <v>439</v>
      </c>
      <c r="J6" s="261" t="s">
        <v>455</v>
      </c>
      <c r="K6" s="261" t="s">
        <v>456</v>
      </c>
      <c r="L6" s="261" t="s">
        <v>458</v>
      </c>
      <c r="M6" s="261"/>
      <c r="N6" s="261"/>
      <c r="O6" s="261" t="s">
        <v>439</v>
      </c>
      <c r="P6" s="261" t="s">
        <v>455</v>
      </c>
      <c r="Q6" s="261" t="s">
        <v>456</v>
      </c>
      <c r="R6" s="261" t="s">
        <v>458</v>
      </c>
      <c r="S6" s="261"/>
      <c r="T6" s="261"/>
      <c r="U6" s="261" t="s">
        <v>439</v>
      </c>
      <c r="V6" s="261" t="s">
        <v>455</v>
      </c>
      <c r="W6" s="261" t="s">
        <v>456</v>
      </c>
      <c r="X6" s="261" t="s">
        <v>458</v>
      </c>
      <c r="Y6" s="261"/>
      <c r="Z6" s="261"/>
      <c r="AA6" s="261" t="s">
        <v>439</v>
      </c>
      <c r="AB6" s="261" t="s">
        <v>455</v>
      </c>
      <c r="AC6" s="261" t="s">
        <v>456</v>
      </c>
      <c r="AD6" s="261" t="s">
        <v>458</v>
      </c>
      <c r="AE6" s="261"/>
      <c r="AF6" s="261"/>
      <c r="AG6" s="261" t="s">
        <v>439</v>
      </c>
      <c r="AH6" s="261" t="s">
        <v>455</v>
      </c>
      <c r="AI6" s="261" t="s">
        <v>456</v>
      </c>
      <c r="AJ6" s="261" t="s">
        <v>458</v>
      </c>
      <c r="AK6" s="261"/>
      <c r="AL6" s="261"/>
      <c r="AM6" s="1"/>
      <c r="AN6" s="1"/>
    </row>
    <row r="7" spans="1:40" ht="15.75" x14ac:dyDescent="0.2">
      <c r="A7" s="261"/>
      <c r="B7" s="262"/>
      <c r="C7" s="261"/>
      <c r="D7" s="261"/>
      <c r="E7" s="261"/>
      <c r="F7" s="170" t="s">
        <v>366</v>
      </c>
      <c r="G7" s="170" t="s">
        <v>440</v>
      </c>
      <c r="H7" s="170" t="s">
        <v>457</v>
      </c>
      <c r="I7" s="261"/>
      <c r="J7" s="261"/>
      <c r="K7" s="261"/>
      <c r="L7" s="170" t="s">
        <v>366</v>
      </c>
      <c r="M7" s="170" t="s">
        <v>440</v>
      </c>
      <c r="N7" s="170" t="s">
        <v>457</v>
      </c>
      <c r="O7" s="261"/>
      <c r="P7" s="261"/>
      <c r="Q7" s="261"/>
      <c r="R7" s="170" t="s">
        <v>366</v>
      </c>
      <c r="S7" s="170" t="s">
        <v>440</v>
      </c>
      <c r="T7" s="170" t="s">
        <v>457</v>
      </c>
      <c r="U7" s="261"/>
      <c r="V7" s="261"/>
      <c r="W7" s="261"/>
      <c r="X7" s="186" t="s">
        <v>366</v>
      </c>
      <c r="Y7" s="186" t="s">
        <v>440</v>
      </c>
      <c r="Z7" s="186" t="s">
        <v>457</v>
      </c>
      <c r="AA7" s="261"/>
      <c r="AB7" s="261"/>
      <c r="AC7" s="261"/>
      <c r="AD7" s="186" t="s">
        <v>366</v>
      </c>
      <c r="AE7" s="186" t="s">
        <v>440</v>
      </c>
      <c r="AF7" s="186" t="s">
        <v>457</v>
      </c>
      <c r="AG7" s="261"/>
      <c r="AH7" s="261"/>
      <c r="AI7" s="261"/>
      <c r="AJ7" s="186" t="s">
        <v>366</v>
      </c>
      <c r="AK7" s="186" t="s">
        <v>440</v>
      </c>
      <c r="AL7" s="186" t="s">
        <v>457</v>
      </c>
      <c r="AM7" s="1"/>
      <c r="AN7" s="1"/>
    </row>
    <row r="8" spans="1:40" ht="63" x14ac:dyDescent="0.2">
      <c r="A8" s="85" t="s">
        <v>206</v>
      </c>
      <c r="B8" s="85"/>
      <c r="C8" s="166">
        <f t="shared" ref="C8:Z8" si="0">C9+C24+C33</f>
        <v>532.99999999999989</v>
      </c>
      <c r="D8" s="166">
        <f t="shared" si="0"/>
        <v>783.8</v>
      </c>
      <c r="E8" s="166">
        <f t="shared" si="0"/>
        <v>803.2</v>
      </c>
      <c r="F8" s="166">
        <f t="shared" si="0"/>
        <v>828.00000000000011</v>
      </c>
      <c r="G8" s="166">
        <f t="shared" si="0"/>
        <v>859.4</v>
      </c>
      <c r="H8" s="166">
        <f t="shared" si="0"/>
        <v>894</v>
      </c>
      <c r="I8" s="166">
        <f t="shared" si="0"/>
        <v>468.7</v>
      </c>
      <c r="J8" s="166">
        <f t="shared" si="0"/>
        <v>475.05799999999999</v>
      </c>
      <c r="K8" s="166">
        <f t="shared" si="0"/>
        <v>488.80000000000007</v>
      </c>
      <c r="L8" s="166">
        <f t="shared" si="0"/>
        <v>504.1</v>
      </c>
      <c r="M8" s="166">
        <f t="shared" si="0"/>
        <v>523.19999999999993</v>
      </c>
      <c r="N8" s="166">
        <f t="shared" si="0"/>
        <v>544.20000000000005</v>
      </c>
      <c r="O8" s="166">
        <f t="shared" si="0"/>
        <v>166.607</v>
      </c>
      <c r="P8" s="166">
        <f t="shared" si="0"/>
        <v>128.755</v>
      </c>
      <c r="Q8" s="166">
        <f t="shared" si="0"/>
        <v>131.39999999999998</v>
      </c>
      <c r="R8" s="166">
        <f t="shared" si="0"/>
        <v>135.20000000000002</v>
      </c>
      <c r="S8" s="166">
        <f t="shared" si="0"/>
        <v>140.22800000000001</v>
      </c>
      <c r="T8" s="166">
        <f t="shared" si="0"/>
        <v>145.62600000000003</v>
      </c>
      <c r="U8" s="166">
        <f t="shared" si="0"/>
        <v>208</v>
      </c>
      <c r="V8" s="166">
        <f t="shared" si="0"/>
        <v>163</v>
      </c>
      <c r="W8" s="166">
        <f t="shared" si="0"/>
        <v>163</v>
      </c>
      <c r="X8" s="166">
        <f t="shared" si="0"/>
        <v>163</v>
      </c>
      <c r="Y8" s="166">
        <f t="shared" si="0"/>
        <v>163</v>
      </c>
      <c r="Z8" s="166">
        <f t="shared" si="0"/>
        <v>163</v>
      </c>
      <c r="AA8" s="82">
        <f t="shared" ref="AA8:AF9" si="1">AG8/U8/12*1000*1000</f>
        <v>16880.608974358973</v>
      </c>
      <c r="AB8" s="82">
        <f t="shared" si="1"/>
        <v>19246.421267893664</v>
      </c>
      <c r="AC8" s="82">
        <f t="shared" si="1"/>
        <v>22203.987730061352</v>
      </c>
      <c r="AD8" s="82">
        <f t="shared" si="1"/>
        <v>23004.601226993862</v>
      </c>
      <c r="AE8" s="82">
        <f t="shared" si="1"/>
        <v>23961.656441717791</v>
      </c>
      <c r="AF8" s="82">
        <f t="shared" si="1"/>
        <v>24869.120654396727</v>
      </c>
      <c r="AG8" s="166">
        <f t="shared" ref="AG8:AL8" si="2">AG9+AG24+AG33</f>
        <v>42.134</v>
      </c>
      <c r="AH8" s="166">
        <f t="shared" si="2"/>
        <v>37.646000000000001</v>
      </c>
      <c r="AI8" s="166">
        <f t="shared" si="2"/>
        <v>43.431000000000004</v>
      </c>
      <c r="AJ8" s="166">
        <f t="shared" si="2"/>
        <v>44.997</v>
      </c>
      <c r="AK8" s="166">
        <f t="shared" si="2"/>
        <v>46.869</v>
      </c>
      <c r="AL8" s="166">
        <f t="shared" si="2"/>
        <v>48.644000000000005</v>
      </c>
      <c r="AM8" s="1"/>
      <c r="AN8" s="1"/>
    </row>
    <row r="9" spans="1:40" ht="78.75" x14ac:dyDescent="0.2">
      <c r="A9" s="74" t="s">
        <v>207</v>
      </c>
      <c r="B9" s="74"/>
      <c r="C9" s="91">
        <f t="shared" ref="C9:Z9" si="3">C11+C13+C16+C22</f>
        <v>516.59999999999991</v>
      </c>
      <c r="D9" s="91">
        <f t="shared" si="3"/>
        <v>768.4</v>
      </c>
      <c r="E9" s="91">
        <f t="shared" si="3"/>
        <v>789</v>
      </c>
      <c r="F9" s="91">
        <f t="shared" si="3"/>
        <v>813.40000000000009</v>
      </c>
      <c r="G9" s="91">
        <f t="shared" si="3"/>
        <v>844.4</v>
      </c>
      <c r="H9" s="91">
        <f t="shared" si="3"/>
        <v>878.1</v>
      </c>
      <c r="I9" s="91">
        <f t="shared" si="3"/>
        <v>456.5</v>
      </c>
      <c r="J9" s="91">
        <f t="shared" si="3"/>
        <v>462.358</v>
      </c>
      <c r="K9" s="91">
        <f t="shared" si="3"/>
        <v>475.70000000000005</v>
      </c>
      <c r="L9" s="91">
        <f t="shared" si="3"/>
        <v>490.5</v>
      </c>
      <c r="M9" s="91">
        <f t="shared" si="3"/>
        <v>509.09999999999997</v>
      </c>
      <c r="N9" s="91">
        <f t="shared" si="3"/>
        <v>529.5</v>
      </c>
      <c r="O9" s="91">
        <f t="shared" si="3"/>
        <v>167.1</v>
      </c>
      <c r="P9" s="91">
        <f t="shared" si="3"/>
        <v>129.255</v>
      </c>
      <c r="Q9" s="91">
        <f t="shared" si="3"/>
        <v>132.19999999999999</v>
      </c>
      <c r="R9" s="91">
        <f t="shared" si="3"/>
        <v>136.30000000000001</v>
      </c>
      <c r="S9" s="91">
        <f t="shared" si="3"/>
        <v>141.5</v>
      </c>
      <c r="T9" s="91">
        <f t="shared" si="3"/>
        <v>147.10000000000002</v>
      </c>
      <c r="U9" s="91">
        <f t="shared" si="3"/>
        <v>201</v>
      </c>
      <c r="V9" s="91">
        <f t="shared" si="3"/>
        <v>156</v>
      </c>
      <c r="W9" s="91">
        <f t="shared" si="3"/>
        <v>156</v>
      </c>
      <c r="X9" s="91">
        <f t="shared" si="3"/>
        <v>156</v>
      </c>
      <c r="Y9" s="91">
        <f t="shared" si="3"/>
        <v>156</v>
      </c>
      <c r="Z9" s="91">
        <f t="shared" si="3"/>
        <v>156</v>
      </c>
      <c r="AA9" s="75">
        <f t="shared" si="1"/>
        <v>16791.044776119405</v>
      </c>
      <c r="AB9" s="75">
        <f t="shared" si="1"/>
        <v>19230.769230769234</v>
      </c>
      <c r="AC9" s="75">
        <f t="shared" si="1"/>
        <v>22275.641025641027</v>
      </c>
      <c r="AD9" s="75">
        <f t="shared" si="1"/>
        <v>23076.923076923078</v>
      </c>
      <c r="AE9" s="75">
        <f t="shared" si="1"/>
        <v>24038.461538461535</v>
      </c>
      <c r="AF9" s="75">
        <f t="shared" si="1"/>
        <v>24946.581196581195</v>
      </c>
      <c r="AG9" s="91">
        <f t="shared" ref="AG9:AL9" si="4">AG11+AG13+AG16+AG22</f>
        <v>40.5</v>
      </c>
      <c r="AH9" s="91">
        <f t="shared" si="4"/>
        <v>36</v>
      </c>
      <c r="AI9" s="91">
        <f t="shared" si="4"/>
        <v>41.7</v>
      </c>
      <c r="AJ9" s="91">
        <f t="shared" si="4"/>
        <v>43.2</v>
      </c>
      <c r="AK9" s="91">
        <f t="shared" si="4"/>
        <v>45</v>
      </c>
      <c r="AL9" s="91">
        <f t="shared" si="4"/>
        <v>46.7</v>
      </c>
      <c r="AM9" s="1"/>
      <c r="AN9" s="1"/>
    </row>
    <row r="10" spans="1:40" ht="15.75" x14ac:dyDescent="0.2">
      <c r="A10" s="77" t="s">
        <v>208</v>
      </c>
      <c r="B10" s="7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78"/>
      <c r="AB10" s="78"/>
      <c r="AC10" s="78"/>
      <c r="AD10" s="78"/>
      <c r="AE10" s="78"/>
      <c r="AF10" s="78"/>
      <c r="AG10" s="167"/>
      <c r="AH10" s="167"/>
      <c r="AI10" s="167"/>
      <c r="AJ10" s="167"/>
      <c r="AK10" s="167"/>
      <c r="AL10" s="167"/>
      <c r="AM10" s="1"/>
      <c r="AN10" s="1"/>
    </row>
    <row r="11" spans="1:40" ht="31.5" x14ac:dyDescent="0.2">
      <c r="A11" s="79" t="s">
        <v>341</v>
      </c>
      <c r="B11" s="79"/>
      <c r="C11" s="88">
        <f t="shared" ref="C11:Z11" si="5">SUM(C12:C12)</f>
        <v>0</v>
      </c>
      <c r="D11" s="88">
        <f t="shared" si="5"/>
        <v>0</v>
      </c>
      <c r="E11" s="88">
        <f t="shared" si="5"/>
        <v>0</v>
      </c>
      <c r="F11" s="88">
        <f t="shared" si="5"/>
        <v>0</v>
      </c>
      <c r="G11" s="88">
        <f t="shared" si="5"/>
        <v>0</v>
      </c>
      <c r="H11" s="88">
        <f t="shared" si="5"/>
        <v>0</v>
      </c>
      <c r="I11" s="88">
        <f t="shared" si="5"/>
        <v>0</v>
      </c>
      <c r="J11" s="88">
        <f t="shared" si="5"/>
        <v>0</v>
      </c>
      <c r="K11" s="88">
        <f t="shared" si="5"/>
        <v>0</v>
      </c>
      <c r="L11" s="88">
        <f t="shared" si="5"/>
        <v>0</v>
      </c>
      <c r="M11" s="88">
        <f t="shared" si="5"/>
        <v>0</v>
      </c>
      <c r="N11" s="88">
        <f t="shared" si="5"/>
        <v>0</v>
      </c>
      <c r="O11" s="88">
        <f t="shared" si="5"/>
        <v>0</v>
      </c>
      <c r="P11" s="88">
        <f t="shared" si="5"/>
        <v>0</v>
      </c>
      <c r="Q11" s="88">
        <f t="shared" si="5"/>
        <v>0</v>
      </c>
      <c r="R11" s="88">
        <f t="shared" si="5"/>
        <v>0</v>
      </c>
      <c r="S11" s="88">
        <f t="shared" si="5"/>
        <v>0</v>
      </c>
      <c r="T11" s="88">
        <f t="shared" si="5"/>
        <v>0</v>
      </c>
      <c r="U11" s="88">
        <f t="shared" si="5"/>
        <v>0</v>
      </c>
      <c r="V11" s="88">
        <f t="shared" si="5"/>
        <v>0</v>
      </c>
      <c r="W11" s="88">
        <f t="shared" si="5"/>
        <v>0</v>
      </c>
      <c r="X11" s="88">
        <f t="shared" si="5"/>
        <v>0</v>
      </c>
      <c r="Y11" s="88">
        <f t="shared" si="5"/>
        <v>0</v>
      </c>
      <c r="Z11" s="88">
        <f t="shared" si="5"/>
        <v>0</v>
      </c>
      <c r="AA11" s="80" t="e">
        <f t="shared" ref="AA11:AF11" si="6">AG11/U11/12*1000*1000</f>
        <v>#DIV/0!</v>
      </c>
      <c r="AB11" s="80" t="e">
        <f t="shared" si="6"/>
        <v>#DIV/0!</v>
      </c>
      <c r="AC11" s="80" t="e">
        <f t="shared" si="6"/>
        <v>#DIV/0!</v>
      </c>
      <c r="AD11" s="80" t="e">
        <f t="shared" si="6"/>
        <v>#DIV/0!</v>
      </c>
      <c r="AE11" s="80" t="e">
        <f t="shared" si="6"/>
        <v>#DIV/0!</v>
      </c>
      <c r="AF11" s="80" t="e">
        <f t="shared" si="6"/>
        <v>#DIV/0!</v>
      </c>
      <c r="AG11" s="88">
        <f t="shared" ref="AG11:AL11" si="7">SUM(AG12:AG12)</f>
        <v>0</v>
      </c>
      <c r="AH11" s="88">
        <f t="shared" si="7"/>
        <v>0</v>
      </c>
      <c r="AI11" s="88">
        <f t="shared" si="7"/>
        <v>0</v>
      </c>
      <c r="AJ11" s="88">
        <f t="shared" si="7"/>
        <v>0</v>
      </c>
      <c r="AK11" s="88">
        <f t="shared" si="7"/>
        <v>0</v>
      </c>
      <c r="AL11" s="88">
        <f t="shared" si="7"/>
        <v>0</v>
      </c>
      <c r="AM11" s="1"/>
      <c r="AN11" s="1"/>
    </row>
    <row r="12" spans="1:40" ht="15.75" x14ac:dyDescent="0.2">
      <c r="A12" s="72"/>
      <c r="B12" s="7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73"/>
      <c r="AB12" s="73"/>
      <c r="AC12" s="73"/>
      <c r="AD12" s="73"/>
      <c r="AE12" s="73"/>
      <c r="AF12" s="73"/>
      <c r="AG12" s="87"/>
      <c r="AH12" s="87"/>
      <c r="AI12" s="87"/>
      <c r="AJ12" s="87"/>
      <c r="AK12" s="87"/>
      <c r="AL12" s="87"/>
      <c r="AM12" s="1"/>
      <c r="AN12" s="1"/>
    </row>
    <row r="13" spans="1:40" ht="15.75" x14ac:dyDescent="0.2">
      <c r="A13" s="79" t="s">
        <v>342</v>
      </c>
      <c r="B13" s="79"/>
      <c r="C13" s="88">
        <f>SUM(C14:C15)</f>
        <v>90.2</v>
      </c>
      <c r="D13" s="88">
        <f t="shared" ref="D13:Z13" si="8">SUM(D14:D15)</f>
        <v>114.7</v>
      </c>
      <c r="E13" s="88">
        <f t="shared" si="8"/>
        <v>120</v>
      </c>
      <c r="F13" s="88">
        <f t="shared" si="8"/>
        <v>123.80000000000001</v>
      </c>
      <c r="G13" s="88">
        <f t="shared" si="8"/>
        <v>128.5</v>
      </c>
      <c r="H13" s="88">
        <f t="shared" si="8"/>
        <v>133.60000000000002</v>
      </c>
      <c r="I13" s="88">
        <f t="shared" si="8"/>
        <v>67.7</v>
      </c>
      <c r="J13" s="88">
        <f t="shared" si="8"/>
        <v>73.31</v>
      </c>
      <c r="K13" s="88">
        <f t="shared" si="8"/>
        <v>76.8</v>
      </c>
      <c r="L13" s="88">
        <f t="shared" si="8"/>
        <v>79.099999999999994</v>
      </c>
      <c r="M13" s="88">
        <f t="shared" si="8"/>
        <v>82.1</v>
      </c>
      <c r="N13" s="88">
        <f t="shared" si="8"/>
        <v>85.4</v>
      </c>
      <c r="O13" s="88">
        <f t="shared" si="8"/>
        <v>22.599999999999998</v>
      </c>
      <c r="P13" s="88">
        <f t="shared" si="8"/>
        <v>18.25</v>
      </c>
      <c r="Q13" s="88">
        <f t="shared" si="8"/>
        <v>19.100000000000001</v>
      </c>
      <c r="R13" s="88">
        <f t="shared" si="8"/>
        <v>19.700000000000003</v>
      </c>
      <c r="S13" s="88">
        <f t="shared" si="8"/>
        <v>20.399999999999999</v>
      </c>
      <c r="T13" s="88">
        <f t="shared" si="8"/>
        <v>21.3</v>
      </c>
      <c r="U13" s="88">
        <f t="shared" si="8"/>
        <v>44</v>
      </c>
      <c r="V13" s="88">
        <f t="shared" si="8"/>
        <v>38</v>
      </c>
      <c r="W13" s="88">
        <f t="shared" si="8"/>
        <v>38</v>
      </c>
      <c r="X13" s="88">
        <f t="shared" si="8"/>
        <v>38</v>
      </c>
      <c r="Y13" s="88">
        <f t="shared" si="8"/>
        <v>38</v>
      </c>
      <c r="Z13" s="88">
        <f t="shared" si="8"/>
        <v>38</v>
      </c>
      <c r="AA13" s="80">
        <f t="shared" ref="AA13:AF16" si="9">AG13/U13/12*1000*1000</f>
        <v>21780.303030303028</v>
      </c>
      <c r="AB13" s="80">
        <f t="shared" si="9"/>
        <v>23684.21052631579</v>
      </c>
      <c r="AC13" s="80">
        <f t="shared" si="9"/>
        <v>25438.596491228076</v>
      </c>
      <c r="AD13" s="80">
        <f t="shared" si="9"/>
        <v>26315.78947368421</v>
      </c>
      <c r="AE13" s="80">
        <f t="shared" si="9"/>
        <v>27412.280701754386</v>
      </c>
      <c r="AF13" s="80">
        <f t="shared" si="9"/>
        <v>28508.771929824561</v>
      </c>
      <c r="AG13" s="88">
        <f t="shared" ref="AG13:AL13" si="10">SUM(AG14:AG15)</f>
        <v>11.5</v>
      </c>
      <c r="AH13" s="88">
        <f t="shared" si="10"/>
        <v>10.8</v>
      </c>
      <c r="AI13" s="88">
        <f t="shared" si="10"/>
        <v>11.600000000000001</v>
      </c>
      <c r="AJ13" s="88">
        <f t="shared" si="10"/>
        <v>12</v>
      </c>
      <c r="AK13" s="88">
        <f t="shared" si="10"/>
        <v>12.5</v>
      </c>
      <c r="AL13" s="88">
        <f t="shared" si="10"/>
        <v>13</v>
      </c>
      <c r="AM13" s="1"/>
      <c r="AN13" s="1"/>
    </row>
    <row r="14" spans="1:40" ht="15.75" x14ac:dyDescent="0.2">
      <c r="A14" s="72" t="s">
        <v>283</v>
      </c>
      <c r="B14" s="72" t="s">
        <v>287</v>
      </c>
      <c r="C14" s="233">
        <v>71.400000000000006</v>
      </c>
      <c r="D14" s="234">
        <v>81.900000000000006</v>
      </c>
      <c r="E14" s="234">
        <v>85.7</v>
      </c>
      <c r="F14" s="234">
        <v>88.4</v>
      </c>
      <c r="G14" s="234">
        <v>91.7</v>
      </c>
      <c r="H14" s="231">
        <v>95.4</v>
      </c>
      <c r="I14" s="231">
        <v>40.1</v>
      </c>
      <c r="J14" s="231">
        <v>39.61</v>
      </c>
      <c r="K14" s="231">
        <v>41.5</v>
      </c>
      <c r="L14" s="231">
        <v>42.8</v>
      </c>
      <c r="M14" s="231">
        <v>44.4</v>
      </c>
      <c r="N14" s="231">
        <v>46.2</v>
      </c>
      <c r="O14" s="231">
        <v>3.4</v>
      </c>
      <c r="P14" s="231">
        <v>4.55</v>
      </c>
      <c r="Q14" s="231">
        <v>4.8</v>
      </c>
      <c r="R14" s="231">
        <v>4.9000000000000004</v>
      </c>
      <c r="S14" s="231">
        <v>5.0999999999999996</v>
      </c>
      <c r="T14" s="231">
        <v>5.3</v>
      </c>
      <c r="U14" s="231">
        <v>23</v>
      </c>
      <c r="V14" s="231">
        <v>18</v>
      </c>
      <c r="W14" s="231">
        <v>18</v>
      </c>
      <c r="X14" s="231">
        <v>18</v>
      </c>
      <c r="Y14" s="231">
        <v>18</v>
      </c>
      <c r="Z14" s="231">
        <v>18</v>
      </c>
      <c r="AA14" s="73">
        <f t="shared" si="9"/>
        <v>24275.36231884058</v>
      </c>
      <c r="AB14" s="73">
        <f t="shared" si="9"/>
        <v>29166.666666666664</v>
      </c>
      <c r="AC14" s="73">
        <f t="shared" si="9"/>
        <v>31018.518518518518</v>
      </c>
      <c r="AD14" s="73">
        <f t="shared" si="9"/>
        <v>31944.444444444449</v>
      </c>
      <c r="AE14" s="73">
        <f t="shared" si="9"/>
        <v>33333.333333333336</v>
      </c>
      <c r="AF14" s="73">
        <f t="shared" si="9"/>
        <v>34722.222222222219</v>
      </c>
      <c r="AG14" s="230">
        <v>6.7</v>
      </c>
      <c r="AH14" s="230">
        <v>6.3</v>
      </c>
      <c r="AI14" s="230">
        <v>6.7</v>
      </c>
      <c r="AJ14" s="230">
        <v>6.9</v>
      </c>
      <c r="AK14" s="230">
        <v>7.2</v>
      </c>
      <c r="AL14" s="230">
        <v>7.5</v>
      </c>
      <c r="AM14" s="1"/>
      <c r="AN14" s="1"/>
    </row>
    <row r="15" spans="1:40" ht="15.75" x14ac:dyDescent="0.2">
      <c r="A15" s="72" t="s">
        <v>284</v>
      </c>
      <c r="B15" s="72" t="s">
        <v>288</v>
      </c>
      <c r="C15" s="233">
        <v>18.8</v>
      </c>
      <c r="D15" s="234">
        <v>32.799999999999997</v>
      </c>
      <c r="E15" s="234">
        <v>34.299999999999997</v>
      </c>
      <c r="F15" s="234">
        <v>35.4</v>
      </c>
      <c r="G15" s="234">
        <v>36.799999999999997</v>
      </c>
      <c r="H15" s="231">
        <v>38.200000000000003</v>
      </c>
      <c r="I15" s="231">
        <v>27.6</v>
      </c>
      <c r="J15" s="231">
        <v>33.700000000000003</v>
      </c>
      <c r="K15" s="231">
        <v>35.299999999999997</v>
      </c>
      <c r="L15" s="231">
        <v>36.299999999999997</v>
      </c>
      <c r="M15" s="231">
        <v>37.700000000000003</v>
      </c>
      <c r="N15" s="231">
        <v>39.200000000000003</v>
      </c>
      <c r="O15" s="231">
        <v>19.2</v>
      </c>
      <c r="P15" s="231">
        <v>13.7</v>
      </c>
      <c r="Q15" s="231">
        <v>14.3</v>
      </c>
      <c r="R15" s="231">
        <v>14.8</v>
      </c>
      <c r="S15" s="231">
        <v>15.3</v>
      </c>
      <c r="T15" s="231">
        <v>16</v>
      </c>
      <c r="U15" s="231">
        <v>21</v>
      </c>
      <c r="V15" s="231">
        <v>20</v>
      </c>
      <c r="W15" s="231">
        <v>20</v>
      </c>
      <c r="X15" s="231">
        <v>20</v>
      </c>
      <c r="Y15" s="231">
        <v>20</v>
      </c>
      <c r="Z15" s="231">
        <v>20</v>
      </c>
      <c r="AA15" s="73">
        <f t="shared" si="9"/>
        <v>19047.619047619046</v>
      </c>
      <c r="AB15" s="73">
        <f t="shared" si="9"/>
        <v>18750</v>
      </c>
      <c r="AC15" s="73">
        <f t="shared" si="9"/>
        <v>20416.666666666672</v>
      </c>
      <c r="AD15" s="73">
        <f t="shared" si="9"/>
        <v>21250</v>
      </c>
      <c r="AE15" s="73">
        <f t="shared" si="9"/>
        <v>22083.333333333332</v>
      </c>
      <c r="AF15" s="73">
        <f t="shared" si="9"/>
        <v>22916.666666666668</v>
      </c>
      <c r="AG15" s="230">
        <v>4.8</v>
      </c>
      <c r="AH15" s="230">
        <v>4.5</v>
      </c>
      <c r="AI15" s="230">
        <v>4.9000000000000004</v>
      </c>
      <c r="AJ15" s="230">
        <v>5.0999999999999996</v>
      </c>
      <c r="AK15" s="230">
        <v>5.3</v>
      </c>
      <c r="AL15" s="230">
        <v>5.5</v>
      </c>
      <c r="AM15" s="1"/>
      <c r="AN15" s="1"/>
    </row>
    <row r="16" spans="1:40" ht="15.75" x14ac:dyDescent="0.2">
      <c r="A16" s="79" t="s">
        <v>343</v>
      </c>
      <c r="B16" s="79"/>
      <c r="C16" s="88">
        <f t="shared" ref="C16:H16" si="11">SUM(C17:C18)</f>
        <v>87.5</v>
      </c>
      <c r="D16" s="88">
        <f t="shared" si="11"/>
        <v>140.4</v>
      </c>
      <c r="E16" s="88">
        <f t="shared" si="11"/>
        <v>147</v>
      </c>
      <c r="F16" s="88">
        <f t="shared" si="11"/>
        <v>151.5</v>
      </c>
      <c r="G16" s="88">
        <f t="shared" si="11"/>
        <v>157.4</v>
      </c>
      <c r="H16" s="88">
        <f t="shared" si="11"/>
        <v>163.6</v>
      </c>
      <c r="I16" s="88">
        <f>I17+I18+I19+I20</f>
        <v>87.8</v>
      </c>
      <c r="J16" s="88">
        <f t="shared" ref="J16" si="12">J17+J18+J19+J20</f>
        <v>113.34800000000001</v>
      </c>
      <c r="K16" s="88">
        <f t="shared" ref="K16" si="13">K17+K18+K19+K20</f>
        <v>111.8</v>
      </c>
      <c r="L16" s="88">
        <f t="shared" ref="L16" si="14">L17+L18+L19+L20</f>
        <v>115.19999999999999</v>
      </c>
      <c r="M16" s="88">
        <f t="shared" ref="M16" si="15">M17+M18+M19+M20</f>
        <v>119.6</v>
      </c>
      <c r="N16" s="88">
        <f t="shared" ref="N16" si="16">N17+N18+N19+N20</f>
        <v>124.3</v>
      </c>
      <c r="O16" s="88">
        <f t="shared" ref="O16" si="17">O17+O18+O19+O20</f>
        <v>21.700000000000003</v>
      </c>
      <c r="P16" s="88">
        <f t="shared" ref="P16" si="18">P17+P18+P19+P20</f>
        <v>17.605</v>
      </c>
      <c r="Q16" s="88">
        <f t="shared" ref="Q16" si="19">Q17+Q18+Q19+Q20</f>
        <v>17.5</v>
      </c>
      <c r="R16" s="88">
        <f t="shared" ref="R16" si="20">R17+R18+R19+R20</f>
        <v>18</v>
      </c>
      <c r="S16" s="88">
        <f t="shared" ref="S16" si="21">S17+S18+S19+S20</f>
        <v>18.7</v>
      </c>
      <c r="T16" s="88">
        <f t="shared" ref="T16:Z16" si="22">SUM(T17:T18)</f>
        <v>19.399999999999999</v>
      </c>
      <c r="U16" s="88">
        <f t="shared" si="22"/>
        <v>26</v>
      </c>
      <c r="V16" s="88">
        <f>V17+V18+V19+V20</f>
        <v>29</v>
      </c>
      <c r="W16" s="88">
        <f t="shared" si="22"/>
        <v>28</v>
      </c>
      <c r="X16" s="88">
        <f t="shared" si="22"/>
        <v>28</v>
      </c>
      <c r="Y16" s="88">
        <f t="shared" si="22"/>
        <v>28</v>
      </c>
      <c r="Z16" s="88">
        <f t="shared" si="22"/>
        <v>28</v>
      </c>
      <c r="AA16" s="80">
        <f t="shared" si="9"/>
        <v>18589.74358974359</v>
      </c>
      <c r="AB16" s="80">
        <f t="shared" si="9"/>
        <v>19540.229885057473</v>
      </c>
      <c r="AC16" s="80">
        <f t="shared" si="9"/>
        <v>21428.571428571431</v>
      </c>
      <c r="AD16" s="80">
        <f t="shared" si="9"/>
        <v>22321.428571428572</v>
      </c>
      <c r="AE16" s="80">
        <f t="shared" si="9"/>
        <v>23214.285714285714</v>
      </c>
      <c r="AF16" s="80">
        <f t="shared" si="9"/>
        <v>23809.523809523806</v>
      </c>
      <c r="AG16" s="88">
        <f t="shared" ref="AG16:AL16" si="23">SUM(AG17:AG18)</f>
        <v>5.8</v>
      </c>
      <c r="AH16" s="88">
        <f t="shared" si="23"/>
        <v>6.8000000000000007</v>
      </c>
      <c r="AI16" s="88">
        <f t="shared" si="23"/>
        <v>7.2</v>
      </c>
      <c r="AJ16" s="88">
        <f t="shared" si="23"/>
        <v>7.5</v>
      </c>
      <c r="AK16" s="88">
        <f t="shared" si="23"/>
        <v>7.8</v>
      </c>
      <c r="AL16" s="88">
        <f t="shared" si="23"/>
        <v>8</v>
      </c>
      <c r="AM16" s="1"/>
      <c r="AN16" s="1"/>
    </row>
    <row r="17" spans="1:40" ht="15.75" x14ac:dyDescent="0.2">
      <c r="A17" s="72" t="s">
        <v>285</v>
      </c>
      <c r="B17" s="72" t="s">
        <v>289</v>
      </c>
      <c r="C17" s="233">
        <v>74.2</v>
      </c>
      <c r="D17" s="234">
        <v>83.3</v>
      </c>
      <c r="E17" s="234">
        <v>87.2</v>
      </c>
      <c r="F17" s="234">
        <v>89.9</v>
      </c>
      <c r="G17" s="234">
        <v>93.4</v>
      </c>
      <c r="H17" s="231">
        <v>97.1</v>
      </c>
      <c r="I17" s="231">
        <v>58.3</v>
      </c>
      <c r="J17" s="231">
        <v>78.400000000000006</v>
      </c>
      <c r="K17" s="231">
        <v>82.1</v>
      </c>
      <c r="L17" s="231">
        <v>84.6</v>
      </c>
      <c r="M17" s="231">
        <v>87.8</v>
      </c>
      <c r="N17" s="231">
        <v>91.3</v>
      </c>
      <c r="O17" s="231">
        <v>12.9</v>
      </c>
      <c r="P17" s="231">
        <v>13.7</v>
      </c>
      <c r="Q17" s="231">
        <v>14.4</v>
      </c>
      <c r="R17" s="231">
        <v>14.8</v>
      </c>
      <c r="S17" s="231">
        <v>15.4</v>
      </c>
      <c r="T17" s="231">
        <v>16</v>
      </c>
      <c r="U17" s="231">
        <v>17</v>
      </c>
      <c r="V17" s="231">
        <v>21</v>
      </c>
      <c r="W17" s="231">
        <v>21</v>
      </c>
      <c r="X17" s="231">
        <v>21</v>
      </c>
      <c r="Y17" s="231">
        <v>21</v>
      </c>
      <c r="Z17" s="231">
        <v>21</v>
      </c>
      <c r="AA17" s="73">
        <f t="shared" ref="AA17:AA22" si="24">AG17/U17/12*1000*1000</f>
        <v>18627.450980392157</v>
      </c>
      <c r="AB17" s="73">
        <f t="shared" ref="AB17:AB22" si="25">AH17/V17/12*1000*1000</f>
        <v>19444.444444444445</v>
      </c>
      <c r="AC17" s="73">
        <f t="shared" ref="AC17:AC22" si="26">AI17/W17/12*1000*1000</f>
        <v>20634.920634920636</v>
      </c>
      <c r="AD17" s="73">
        <f t="shared" ref="AD17:AD22" si="27">AJ17/X17/12*1000*1000</f>
        <v>21428.571428571431</v>
      </c>
      <c r="AE17" s="73">
        <f t="shared" ref="AE17:AE22" si="28">AK17/Y17/12*1000*1000</f>
        <v>22222.222222222223</v>
      </c>
      <c r="AF17" s="73">
        <f t="shared" ref="AF17:AF22" si="29">AL17/Z17/12*1000*1000</f>
        <v>23015.873015873014</v>
      </c>
      <c r="AG17" s="230">
        <v>3.8</v>
      </c>
      <c r="AH17" s="230">
        <v>4.9000000000000004</v>
      </c>
      <c r="AI17" s="230">
        <v>5.2</v>
      </c>
      <c r="AJ17" s="230">
        <v>5.4</v>
      </c>
      <c r="AK17" s="230">
        <v>5.6</v>
      </c>
      <c r="AL17" s="230">
        <v>5.8</v>
      </c>
      <c r="AM17" s="1"/>
      <c r="AN17" s="1"/>
    </row>
    <row r="18" spans="1:40" ht="15.75" x14ac:dyDescent="0.2">
      <c r="A18" s="72" t="s">
        <v>286</v>
      </c>
      <c r="B18" s="72" t="s">
        <v>290</v>
      </c>
      <c r="C18" s="233">
        <v>13.3</v>
      </c>
      <c r="D18" s="234">
        <v>57.1</v>
      </c>
      <c r="E18" s="234">
        <v>59.8</v>
      </c>
      <c r="F18" s="234">
        <v>61.6</v>
      </c>
      <c r="G18" s="234">
        <v>64</v>
      </c>
      <c r="H18" s="231">
        <v>66.5</v>
      </c>
      <c r="I18" s="231">
        <v>29.5</v>
      </c>
      <c r="J18" s="231">
        <v>28.4</v>
      </c>
      <c r="K18" s="231">
        <v>29.7</v>
      </c>
      <c r="L18" s="231">
        <v>30.6</v>
      </c>
      <c r="M18" s="231">
        <v>31.8</v>
      </c>
      <c r="N18" s="231">
        <v>33</v>
      </c>
      <c r="O18" s="231">
        <v>8.8000000000000007</v>
      </c>
      <c r="P18" s="231">
        <v>3</v>
      </c>
      <c r="Q18" s="231">
        <v>3.1</v>
      </c>
      <c r="R18" s="231">
        <v>3.2</v>
      </c>
      <c r="S18" s="231">
        <v>3.3</v>
      </c>
      <c r="T18" s="231">
        <v>3.4</v>
      </c>
      <c r="U18" s="231">
        <v>9</v>
      </c>
      <c r="V18" s="231">
        <v>7</v>
      </c>
      <c r="W18" s="231">
        <v>7</v>
      </c>
      <c r="X18" s="231">
        <v>7</v>
      </c>
      <c r="Y18" s="231">
        <v>7</v>
      </c>
      <c r="Z18" s="231">
        <v>7</v>
      </c>
      <c r="AA18" s="73">
        <f t="shared" si="24"/>
        <v>18518.518518518518</v>
      </c>
      <c r="AB18" s="73">
        <f t="shared" si="25"/>
        <v>22619.047619047618</v>
      </c>
      <c r="AC18" s="73">
        <f t="shared" si="26"/>
        <v>23809.523809523806</v>
      </c>
      <c r="AD18" s="73">
        <f t="shared" si="27"/>
        <v>24999.999999999996</v>
      </c>
      <c r="AE18" s="73">
        <f t="shared" si="28"/>
        <v>26190.476190476194</v>
      </c>
      <c r="AF18" s="73">
        <f t="shared" si="29"/>
        <v>26190.476190476194</v>
      </c>
      <c r="AG18" s="230">
        <v>2</v>
      </c>
      <c r="AH18" s="230">
        <v>1.9</v>
      </c>
      <c r="AI18" s="230">
        <v>2</v>
      </c>
      <c r="AJ18" s="230">
        <v>2.1</v>
      </c>
      <c r="AK18" s="230">
        <v>2.2000000000000002</v>
      </c>
      <c r="AL18" s="230">
        <v>2.2000000000000002</v>
      </c>
      <c r="AM18" s="1"/>
      <c r="AN18" s="1"/>
    </row>
    <row r="19" spans="1:40" ht="15.75" x14ac:dyDescent="0.2">
      <c r="A19" s="192" t="s">
        <v>459</v>
      </c>
      <c r="B19" s="193" t="s">
        <v>460</v>
      </c>
      <c r="C19" s="235">
        <v>0</v>
      </c>
      <c r="D19" s="231">
        <v>0</v>
      </c>
      <c r="E19" s="231">
        <v>0</v>
      </c>
      <c r="F19" s="231">
        <v>0</v>
      </c>
      <c r="G19" s="231">
        <v>0</v>
      </c>
      <c r="H19" s="231">
        <v>0</v>
      </c>
      <c r="I19" s="231">
        <v>0</v>
      </c>
      <c r="J19" s="231">
        <v>0.14799999999999999</v>
      </c>
      <c r="K19" s="231">
        <v>0</v>
      </c>
      <c r="L19" s="231">
        <v>0</v>
      </c>
      <c r="M19" s="231">
        <v>0</v>
      </c>
      <c r="N19" s="231">
        <v>0</v>
      </c>
      <c r="O19" s="231">
        <v>0</v>
      </c>
      <c r="P19" s="231">
        <v>0.1</v>
      </c>
      <c r="Q19" s="236">
        <v>0</v>
      </c>
      <c r="R19" s="236">
        <v>0</v>
      </c>
      <c r="S19" s="236">
        <v>0</v>
      </c>
      <c r="T19" s="236">
        <v>0</v>
      </c>
      <c r="U19" s="236">
        <v>0</v>
      </c>
      <c r="V19" s="236">
        <v>1</v>
      </c>
      <c r="W19" s="236">
        <v>0</v>
      </c>
      <c r="X19" s="236">
        <v>0</v>
      </c>
      <c r="Y19" s="236">
        <v>0</v>
      </c>
      <c r="Z19" s="236">
        <v>0</v>
      </c>
      <c r="AA19" s="73" t="e">
        <f t="shared" ref="AA19:AA20" si="30">AG19/U19/12*1000*1000</f>
        <v>#DIV/0!</v>
      </c>
      <c r="AB19" s="73">
        <f t="shared" ref="AB19:AB20" si="31">AH19/V19/12*1000*1000</f>
        <v>0</v>
      </c>
      <c r="AC19" s="73" t="e">
        <f t="shared" ref="AC19:AC20" si="32">AI19/W19/12*1000*1000</f>
        <v>#DIV/0!</v>
      </c>
      <c r="AD19" s="73" t="e">
        <f t="shared" ref="AD19:AD20" si="33">AJ19/X19/12*1000*1000</f>
        <v>#DIV/0!</v>
      </c>
      <c r="AE19" s="73" t="e">
        <f t="shared" ref="AE19:AE20" si="34">AK19/Y19/12*1000*1000</f>
        <v>#DIV/0!</v>
      </c>
      <c r="AF19" s="73" t="e">
        <f t="shared" ref="AF19:AF20" si="35">AL19/Z19/12*1000*1000</f>
        <v>#DIV/0!</v>
      </c>
      <c r="AG19" s="230">
        <v>0</v>
      </c>
      <c r="AH19" s="230">
        <v>0</v>
      </c>
      <c r="AI19" s="230">
        <v>0</v>
      </c>
      <c r="AJ19" s="230">
        <v>0</v>
      </c>
      <c r="AK19" s="230">
        <v>0</v>
      </c>
      <c r="AL19" s="230">
        <v>0</v>
      </c>
      <c r="AM19" s="1"/>
      <c r="AN19" s="1"/>
    </row>
    <row r="20" spans="1:40" ht="15.75" x14ac:dyDescent="0.2">
      <c r="A20" s="192" t="s">
        <v>461</v>
      </c>
      <c r="B20" s="194" t="s">
        <v>288</v>
      </c>
      <c r="C20" s="235">
        <v>0</v>
      </c>
      <c r="D20" s="231">
        <v>0</v>
      </c>
      <c r="E20" s="231">
        <v>0</v>
      </c>
      <c r="F20" s="231">
        <v>0</v>
      </c>
      <c r="G20" s="231">
        <v>0</v>
      </c>
      <c r="H20" s="231">
        <v>0</v>
      </c>
      <c r="I20" s="231">
        <v>0</v>
      </c>
      <c r="J20" s="231">
        <v>6.4</v>
      </c>
      <c r="K20" s="231">
        <v>0</v>
      </c>
      <c r="L20" s="231">
        <v>0</v>
      </c>
      <c r="M20" s="231">
        <v>0</v>
      </c>
      <c r="N20" s="231">
        <v>0</v>
      </c>
      <c r="O20" s="231">
        <v>0</v>
      </c>
      <c r="P20" s="231">
        <v>0.80500000000000005</v>
      </c>
      <c r="Q20" s="236">
        <v>0</v>
      </c>
      <c r="R20" s="236">
        <v>0</v>
      </c>
      <c r="S20" s="236">
        <v>0</v>
      </c>
      <c r="T20" s="236">
        <v>0</v>
      </c>
      <c r="U20" s="236">
        <v>0</v>
      </c>
      <c r="V20" s="236">
        <v>0</v>
      </c>
      <c r="W20" s="236">
        <v>0</v>
      </c>
      <c r="X20" s="236">
        <v>0</v>
      </c>
      <c r="Y20" s="236">
        <v>0</v>
      </c>
      <c r="Z20" s="236">
        <v>0</v>
      </c>
      <c r="AA20" s="73" t="e">
        <f t="shared" si="30"/>
        <v>#DIV/0!</v>
      </c>
      <c r="AB20" s="73" t="e">
        <f t="shared" si="31"/>
        <v>#DIV/0!</v>
      </c>
      <c r="AC20" s="73" t="e">
        <f t="shared" si="32"/>
        <v>#DIV/0!</v>
      </c>
      <c r="AD20" s="73" t="e">
        <f t="shared" si="33"/>
        <v>#DIV/0!</v>
      </c>
      <c r="AE20" s="73" t="e">
        <f t="shared" si="34"/>
        <v>#DIV/0!</v>
      </c>
      <c r="AF20" s="73" t="e">
        <f t="shared" si="35"/>
        <v>#DIV/0!</v>
      </c>
      <c r="AG20" s="230">
        <v>0</v>
      </c>
      <c r="AH20" s="230">
        <v>0</v>
      </c>
      <c r="AI20" s="230">
        <v>0</v>
      </c>
      <c r="AJ20" s="230">
        <v>0</v>
      </c>
      <c r="AK20" s="230">
        <v>0</v>
      </c>
      <c r="AL20" s="230">
        <v>0</v>
      </c>
      <c r="AM20" s="1"/>
      <c r="AN20" s="1"/>
    </row>
    <row r="21" spans="1:40" ht="15.75" x14ac:dyDescent="0.2">
      <c r="A21" s="72"/>
      <c r="B21" s="72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73"/>
      <c r="AB21" s="73"/>
      <c r="AC21" s="73"/>
      <c r="AD21" s="73"/>
      <c r="AE21" s="73"/>
      <c r="AF21" s="73"/>
      <c r="AG21" s="87"/>
      <c r="AH21" s="87"/>
      <c r="AI21" s="87"/>
      <c r="AJ21" s="87"/>
      <c r="AK21" s="87"/>
      <c r="AL21" s="87"/>
      <c r="AM21" s="1"/>
      <c r="AN21" s="1"/>
    </row>
    <row r="22" spans="1:40" ht="15.75" x14ac:dyDescent="0.2">
      <c r="A22" s="79" t="s">
        <v>291</v>
      </c>
      <c r="B22" s="79" t="s">
        <v>276</v>
      </c>
      <c r="C22" s="237">
        <v>338.9</v>
      </c>
      <c r="D22" s="238">
        <v>513.29999999999995</v>
      </c>
      <c r="E22" s="238">
        <v>522</v>
      </c>
      <c r="F22" s="238">
        <v>538.1</v>
      </c>
      <c r="G22" s="238">
        <v>558.5</v>
      </c>
      <c r="H22" s="238">
        <v>580.9</v>
      </c>
      <c r="I22" s="238">
        <v>301</v>
      </c>
      <c r="J22" s="238">
        <v>275.7</v>
      </c>
      <c r="K22" s="238">
        <v>287.10000000000002</v>
      </c>
      <c r="L22" s="238">
        <v>296.2</v>
      </c>
      <c r="M22" s="238">
        <v>307.39999999999998</v>
      </c>
      <c r="N22" s="238">
        <v>319.8</v>
      </c>
      <c r="O22" s="238">
        <v>122.8</v>
      </c>
      <c r="P22" s="238">
        <v>93.4</v>
      </c>
      <c r="Q22" s="238">
        <v>95.6</v>
      </c>
      <c r="R22" s="238">
        <v>98.6</v>
      </c>
      <c r="S22" s="238">
        <v>102.4</v>
      </c>
      <c r="T22" s="238">
        <v>106.4</v>
      </c>
      <c r="U22" s="238">
        <v>131</v>
      </c>
      <c r="V22" s="238">
        <v>89</v>
      </c>
      <c r="W22" s="238">
        <v>90</v>
      </c>
      <c r="X22" s="238">
        <v>90</v>
      </c>
      <c r="Y22" s="238">
        <v>90</v>
      </c>
      <c r="Z22" s="238">
        <v>90</v>
      </c>
      <c r="AA22" s="80">
        <f t="shared" si="24"/>
        <v>14758.269720101782</v>
      </c>
      <c r="AB22" s="80">
        <f t="shared" si="25"/>
        <v>17228.464419475655</v>
      </c>
      <c r="AC22" s="80">
        <f t="shared" si="26"/>
        <v>21203.703703703697</v>
      </c>
      <c r="AD22" s="80">
        <f t="shared" si="27"/>
        <v>21944.444444444442</v>
      </c>
      <c r="AE22" s="80">
        <f t="shared" si="28"/>
        <v>22870.370370370369</v>
      </c>
      <c r="AF22" s="80">
        <f t="shared" si="29"/>
        <v>23796.296296296299</v>
      </c>
      <c r="AG22" s="232">
        <v>23.2</v>
      </c>
      <c r="AH22" s="232">
        <v>18.399999999999999</v>
      </c>
      <c r="AI22" s="232">
        <v>22.9</v>
      </c>
      <c r="AJ22" s="232">
        <v>23.7</v>
      </c>
      <c r="AK22" s="232">
        <v>24.7</v>
      </c>
      <c r="AL22" s="232">
        <v>25.7</v>
      </c>
      <c r="AM22" s="1"/>
      <c r="AN22" s="1"/>
    </row>
    <row r="23" spans="1:40" ht="15.75" x14ac:dyDescent="0.2">
      <c r="A23" s="72"/>
      <c r="B23" s="72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73"/>
      <c r="AB23" s="73"/>
      <c r="AC23" s="73"/>
      <c r="AD23" s="73"/>
      <c r="AE23" s="73"/>
      <c r="AF23" s="73"/>
      <c r="AG23" s="87"/>
      <c r="AH23" s="87"/>
      <c r="AI23" s="87"/>
      <c r="AJ23" s="87"/>
      <c r="AK23" s="87"/>
      <c r="AL23" s="87"/>
      <c r="AM23" s="1"/>
      <c r="AN23" s="1"/>
    </row>
    <row r="24" spans="1:40" s="29" customFormat="1" ht="31.5" x14ac:dyDescent="0.2">
      <c r="A24" s="74" t="s">
        <v>209</v>
      </c>
      <c r="B24" s="74"/>
      <c r="C24" s="91">
        <f>C26+C28+C30</f>
        <v>16.399999999999999</v>
      </c>
      <c r="D24" s="91">
        <f t="shared" ref="D24:Z24" si="36">D26+D28+D30</f>
        <v>15.4</v>
      </c>
      <c r="E24" s="91">
        <f t="shared" si="36"/>
        <v>14.2</v>
      </c>
      <c r="F24" s="91">
        <f t="shared" si="36"/>
        <v>14.6</v>
      </c>
      <c r="G24" s="91">
        <f t="shared" si="36"/>
        <v>15</v>
      </c>
      <c r="H24" s="91">
        <f t="shared" si="36"/>
        <v>15.9</v>
      </c>
      <c r="I24" s="91">
        <f t="shared" si="36"/>
        <v>12.2</v>
      </c>
      <c r="J24" s="91">
        <f t="shared" si="36"/>
        <v>12.7</v>
      </c>
      <c r="K24" s="91">
        <f t="shared" si="36"/>
        <v>13.1</v>
      </c>
      <c r="L24" s="91">
        <f t="shared" si="36"/>
        <v>13.6</v>
      </c>
      <c r="M24" s="91">
        <f t="shared" si="36"/>
        <v>14.1</v>
      </c>
      <c r="N24" s="91">
        <f t="shared" si="36"/>
        <v>14.7</v>
      </c>
      <c r="O24" s="91">
        <f t="shared" si="36"/>
        <v>-0.49299999999999999</v>
      </c>
      <c r="P24" s="91">
        <f t="shared" si="36"/>
        <v>-0.5</v>
      </c>
      <c r="Q24" s="91">
        <f t="shared" si="36"/>
        <v>-0.8</v>
      </c>
      <c r="R24" s="91">
        <f t="shared" si="36"/>
        <v>-1.1000000000000001</v>
      </c>
      <c r="S24" s="91">
        <f t="shared" si="36"/>
        <v>-1.272</v>
      </c>
      <c r="T24" s="91">
        <f t="shared" si="36"/>
        <v>-1.474</v>
      </c>
      <c r="U24" s="91">
        <f t="shared" si="36"/>
        <v>7</v>
      </c>
      <c r="V24" s="91">
        <f t="shared" si="36"/>
        <v>7</v>
      </c>
      <c r="W24" s="91">
        <f t="shared" si="36"/>
        <v>7</v>
      </c>
      <c r="X24" s="91">
        <f t="shared" si="36"/>
        <v>7</v>
      </c>
      <c r="Y24" s="91">
        <f t="shared" si="36"/>
        <v>7</v>
      </c>
      <c r="Z24" s="91">
        <f t="shared" si="36"/>
        <v>7</v>
      </c>
      <c r="AA24" s="75">
        <f t="shared" ref="AA24:AF24" si="37">AG24/U24/12*1000*1000</f>
        <v>19452.38095238095</v>
      </c>
      <c r="AB24" s="75">
        <f t="shared" si="37"/>
        <v>19595.238095238092</v>
      </c>
      <c r="AC24" s="75">
        <f t="shared" si="37"/>
        <v>20607.142857142859</v>
      </c>
      <c r="AD24" s="75">
        <f t="shared" si="37"/>
        <v>21392.857142857141</v>
      </c>
      <c r="AE24" s="75">
        <f t="shared" si="37"/>
        <v>22250.000000000004</v>
      </c>
      <c r="AF24" s="75">
        <f t="shared" si="37"/>
        <v>23142.857142857141</v>
      </c>
      <c r="AG24" s="91">
        <f t="shared" ref="AG24:AL24" si="38">AG26+AG28+AG30</f>
        <v>1.6339999999999999</v>
      </c>
      <c r="AH24" s="91">
        <f t="shared" si="38"/>
        <v>1.6459999999999999</v>
      </c>
      <c r="AI24" s="91">
        <f t="shared" si="38"/>
        <v>1.7310000000000001</v>
      </c>
      <c r="AJ24" s="91">
        <f t="shared" si="38"/>
        <v>1.7969999999999999</v>
      </c>
      <c r="AK24" s="91">
        <f t="shared" si="38"/>
        <v>1.869</v>
      </c>
      <c r="AL24" s="91">
        <f t="shared" si="38"/>
        <v>1.944</v>
      </c>
      <c r="AM24" s="34"/>
      <c r="AN24" s="31"/>
    </row>
    <row r="25" spans="1:40" ht="15.75" x14ac:dyDescent="0.2">
      <c r="A25" s="77" t="s">
        <v>208</v>
      </c>
      <c r="B25" s="7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78"/>
      <c r="AB25" s="78"/>
      <c r="AC25" s="78"/>
      <c r="AD25" s="78"/>
      <c r="AE25" s="78"/>
      <c r="AF25" s="78"/>
      <c r="AG25" s="167"/>
      <c r="AH25" s="167"/>
      <c r="AI25" s="167"/>
      <c r="AJ25" s="167"/>
      <c r="AK25" s="167"/>
      <c r="AL25" s="167"/>
      <c r="AM25" s="1"/>
      <c r="AN25" s="1"/>
    </row>
    <row r="26" spans="1:40" ht="31.5" x14ac:dyDescent="0.2">
      <c r="A26" s="79" t="s">
        <v>341</v>
      </c>
      <c r="B26" s="79"/>
      <c r="C26" s="88">
        <f>C27</f>
        <v>0</v>
      </c>
      <c r="D26" s="88">
        <f t="shared" ref="D26:Z26" si="39">D27</f>
        <v>0</v>
      </c>
      <c r="E26" s="88">
        <f t="shared" si="39"/>
        <v>0</v>
      </c>
      <c r="F26" s="88">
        <f t="shared" si="39"/>
        <v>0</v>
      </c>
      <c r="G26" s="88">
        <f t="shared" si="39"/>
        <v>0</v>
      </c>
      <c r="H26" s="88">
        <f t="shared" si="39"/>
        <v>0</v>
      </c>
      <c r="I26" s="88">
        <f t="shared" si="39"/>
        <v>0</v>
      </c>
      <c r="J26" s="88">
        <f t="shared" si="39"/>
        <v>0</v>
      </c>
      <c r="K26" s="88">
        <f t="shared" si="39"/>
        <v>0</v>
      </c>
      <c r="L26" s="88">
        <f t="shared" si="39"/>
        <v>0</v>
      </c>
      <c r="M26" s="88">
        <f t="shared" si="39"/>
        <v>0</v>
      </c>
      <c r="N26" s="88">
        <f t="shared" si="39"/>
        <v>0</v>
      </c>
      <c r="O26" s="88">
        <f t="shared" si="39"/>
        <v>0</v>
      </c>
      <c r="P26" s="88">
        <f t="shared" si="39"/>
        <v>0</v>
      </c>
      <c r="Q26" s="88">
        <f t="shared" si="39"/>
        <v>0</v>
      </c>
      <c r="R26" s="88">
        <f t="shared" si="39"/>
        <v>0</v>
      </c>
      <c r="S26" s="88">
        <f t="shared" si="39"/>
        <v>0</v>
      </c>
      <c r="T26" s="88">
        <f t="shared" si="39"/>
        <v>0</v>
      </c>
      <c r="U26" s="88">
        <f t="shared" si="39"/>
        <v>0</v>
      </c>
      <c r="V26" s="88">
        <f t="shared" si="39"/>
        <v>0</v>
      </c>
      <c r="W26" s="88">
        <f t="shared" si="39"/>
        <v>0</v>
      </c>
      <c r="X26" s="88">
        <f t="shared" si="39"/>
        <v>0</v>
      </c>
      <c r="Y26" s="88">
        <f t="shared" si="39"/>
        <v>0</v>
      </c>
      <c r="Z26" s="88">
        <f t="shared" si="39"/>
        <v>0</v>
      </c>
      <c r="AA26" s="80" t="e">
        <f t="shared" ref="AA26:AF28" si="40">AG26/U26/12*1000*1000</f>
        <v>#DIV/0!</v>
      </c>
      <c r="AB26" s="80" t="e">
        <f t="shared" si="40"/>
        <v>#DIV/0!</v>
      </c>
      <c r="AC26" s="80" t="e">
        <f t="shared" si="40"/>
        <v>#DIV/0!</v>
      </c>
      <c r="AD26" s="80" t="e">
        <f t="shared" si="40"/>
        <v>#DIV/0!</v>
      </c>
      <c r="AE26" s="80" t="e">
        <f t="shared" si="40"/>
        <v>#DIV/0!</v>
      </c>
      <c r="AF26" s="80" t="e">
        <f t="shared" si="40"/>
        <v>#DIV/0!</v>
      </c>
      <c r="AG26" s="88">
        <f t="shared" ref="AG26:AL26" si="41">AG27</f>
        <v>0</v>
      </c>
      <c r="AH26" s="88">
        <f t="shared" si="41"/>
        <v>0</v>
      </c>
      <c r="AI26" s="88">
        <f t="shared" si="41"/>
        <v>0</v>
      </c>
      <c r="AJ26" s="88">
        <f t="shared" si="41"/>
        <v>0</v>
      </c>
      <c r="AK26" s="88">
        <f t="shared" si="41"/>
        <v>0</v>
      </c>
      <c r="AL26" s="88">
        <f t="shared" si="41"/>
        <v>0</v>
      </c>
      <c r="AM26" s="1"/>
      <c r="AN26" s="1"/>
    </row>
    <row r="27" spans="1:40" ht="15.75" x14ac:dyDescent="0.2">
      <c r="A27" s="156"/>
      <c r="B27" s="72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73" t="e">
        <f t="shared" si="40"/>
        <v>#DIV/0!</v>
      </c>
      <c r="AB27" s="73" t="e">
        <f t="shared" si="40"/>
        <v>#DIV/0!</v>
      </c>
      <c r="AC27" s="73" t="e">
        <f t="shared" si="40"/>
        <v>#DIV/0!</v>
      </c>
      <c r="AD27" s="73" t="e">
        <f t="shared" si="40"/>
        <v>#DIV/0!</v>
      </c>
      <c r="AE27" s="73" t="e">
        <f t="shared" si="40"/>
        <v>#DIV/0!</v>
      </c>
      <c r="AF27" s="73" t="e">
        <f t="shared" si="40"/>
        <v>#DIV/0!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1"/>
      <c r="AN27" s="1"/>
    </row>
    <row r="28" spans="1:40" ht="15.75" x14ac:dyDescent="0.2">
      <c r="A28" s="79" t="s">
        <v>342</v>
      </c>
      <c r="B28" s="79"/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0" t="e">
        <f t="shared" si="40"/>
        <v>#DIV/0!</v>
      </c>
      <c r="AB28" s="80" t="e">
        <f t="shared" si="40"/>
        <v>#DIV/0!</v>
      </c>
      <c r="AC28" s="80" t="e">
        <f t="shared" si="40"/>
        <v>#DIV/0!</v>
      </c>
      <c r="AD28" s="80" t="e">
        <f t="shared" si="40"/>
        <v>#DIV/0!</v>
      </c>
      <c r="AE28" s="80" t="e">
        <f t="shared" si="40"/>
        <v>#DIV/0!</v>
      </c>
      <c r="AF28" s="80" t="e">
        <f t="shared" si="40"/>
        <v>#DIV/0!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1"/>
      <c r="AN28" s="1"/>
    </row>
    <row r="29" spans="1:40" ht="15.75" x14ac:dyDescent="0.2">
      <c r="A29" s="72"/>
      <c r="B29" s="72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73"/>
      <c r="AB29" s="73"/>
      <c r="AC29" s="73"/>
      <c r="AD29" s="73"/>
      <c r="AE29" s="73"/>
      <c r="AF29" s="73"/>
      <c r="AG29" s="87"/>
      <c r="AH29" s="87"/>
      <c r="AI29" s="87"/>
      <c r="AJ29" s="87"/>
      <c r="AK29" s="87"/>
      <c r="AL29" s="87"/>
      <c r="AM29" s="1"/>
      <c r="AN29" s="1"/>
    </row>
    <row r="30" spans="1:40" ht="15.75" x14ac:dyDescent="0.2">
      <c r="A30" s="79" t="s">
        <v>343</v>
      </c>
      <c r="B30" s="79"/>
      <c r="C30" s="88">
        <f t="shared" ref="C30:Z30" si="42">SUM(C31:C31)</f>
        <v>16.399999999999999</v>
      </c>
      <c r="D30" s="88">
        <f t="shared" si="42"/>
        <v>15.4</v>
      </c>
      <c r="E30" s="88">
        <f t="shared" si="42"/>
        <v>14.2</v>
      </c>
      <c r="F30" s="88">
        <f t="shared" si="42"/>
        <v>14.6</v>
      </c>
      <c r="G30" s="88">
        <f t="shared" si="42"/>
        <v>15</v>
      </c>
      <c r="H30" s="88">
        <f t="shared" si="42"/>
        <v>15.9</v>
      </c>
      <c r="I30" s="88">
        <f t="shared" si="42"/>
        <v>12.2</v>
      </c>
      <c r="J30" s="88">
        <f t="shared" si="42"/>
        <v>12.7</v>
      </c>
      <c r="K30" s="88">
        <f t="shared" si="42"/>
        <v>13.1</v>
      </c>
      <c r="L30" s="88">
        <f t="shared" si="42"/>
        <v>13.6</v>
      </c>
      <c r="M30" s="88">
        <f t="shared" si="42"/>
        <v>14.1</v>
      </c>
      <c r="N30" s="88">
        <f t="shared" si="42"/>
        <v>14.7</v>
      </c>
      <c r="O30" s="88">
        <f t="shared" si="42"/>
        <v>-0.49299999999999999</v>
      </c>
      <c r="P30" s="88">
        <f t="shared" si="42"/>
        <v>-0.5</v>
      </c>
      <c r="Q30" s="88">
        <f t="shared" si="42"/>
        <v>-0.8</v>
      </c>
      <c r="R30" s="88">
        <f t="shared" si="42"/>
        <v>-1.1000000000000001</v>
      </c>
      <c r="S30" s="88">
        <f t="shared" si="42"/>
        <v>-1.272</v>
      </c>
      <c r="T30" s="88">
        <f t="shared" si="42"/>
        <v>-1.474</v>
      </c>
      <c r="U30" s="88">
        <f t="shared" si="42"/>
        <v>7</v>
      </c>
      <c r="V30" s="88">
        <f t="shared" si="42"/>
        <v>7</v>
      </c>
      <c r="W30" s="88">
        <f t="shared" si="42"/>
        <v>7</v>
      </c>
      <c r="X30" s="88">
        <f t="shared" si="42"/>
        <v>7</v>
      </c>
      <c r="Y30" s="88">
        <f t="shared" si="42"/>
        <v>7</v>
      </c>
      <c r="Z30" s="88">
        <f t="shared" si="42"/>
        <v>7</v>
      </c>
      <c r="AA30" s="80">
        <f t="shared" ref="AA30:AF31" si="43">AG30/U30/12*1000*1000</f>
        <v>19452.38095238095</v>
      </c>
      <c r="AB30" s="80">
        <f t="shared" si="43"/>
        <v>19595.238095238092</v>
      </c>
      <c r="AC30" s="80">
        <f t="shared" si="43"/>
        <v>20607.142857142859</v>
      </c>
      <c r="AD30" s="80">
        <f t="shared" si="43"/>
        <v>21392.857142857141</v>
      </c>
      <c r="AE30" s="80">
        <f t="shared" si="43"/>
        <v>22250.000000000004</v>
      </c>
      <c r="AF30" s="80">
        <f t="shared" si="43"/>
        <v>23142.857142857141</v>
      </c>
      <c r="AG30" s="88">
        <f t="shared" ref="AG30:AL30" si="44">SUM(AG31:AG31)</f>
        <v>1.6339999999999999</v>
      </c>
      <c r="AH30" s="88">
        <f t="shared" si="44"/>
        <v>1.6459999999999999</v>
      </c>
      <c r="AI30" s="88">
        <f t="shared" si="44"/>
        <v>1.7310000000000001</v>
      </c>
      <c r="AJ30" s="88">
        <f t="shared" si="44"/>
        <v>1.7969999999999999</v>
      </c>
      <c r="AK30" s="88">
        <f t="shared" si="44"/>
        <v>1.869</v>
      </c>
      <c r="AL30" s="88">
        <f t="shared" si="44"/>
        <v>1.944</v>
      </c>
      <c r="AM30" s="1"/>
      <c r="AN30" s="1"/>
    </row>
    <row r="31" spans="1:40" ht="15.75" x14ac:dyDescent="0.2">
      <c r="A31" s="72" t="s">
        <v>293</v>
      </c>
      <c r="B31" s="72" t="s">
        <v>292</v>
      </c>
      <c r="C31" s="87">
        <v>16.399999999999999</v>
      </c>
      <c r="D31" s="87">
        <v>15.4</v>
      </c>
      <c r="E31" s="87">
        <v>14.2</v>
      </c>
      <c r="F31" s="87">
        <v>14.6</v>
      </c>
      <c r="G31" s="87">
        <v>15</v>
      </c>
      <c r="H31" s="87">
        <v>15.9</v>
      </c>
      <c r="I31" s="87">
        <v>12.2</v>
      </c>
      <c r="J31" s="87">
        <v>12.7</v>
      </c>
      <c r="K31" s="87">
        <v>13.1</v>
      </c>
      <c r="L31" s="87">
        <v>13.6</v>
      </c>
      <c r="M31" s="87">
        <v>14.1</v>
      </c>
      <c r="N31" s="87">
        <v>14.7</v>
      </c>
      <c r="O31" s="87">
        <v>-0.49299999999999999</v>
      </c>
      <c r="P31" s="87">
        <v>-0.5</v>
      </c>
      <c r="Q31" s="87">
        <v>-0.8</v>
      </c>
      <c r="R31" s="87">
        <v>-1.1000000000000001</v>
      </c>
      <c r="S31" s="87">
        <v>-1.272</v>
      </c>
      <c r="T31" s="87">
        <v>-1.474</v>
      </c>
      <c r="U31" s="87">
        <v>7</v>
      </c>
      <c r="V31" s="87">
        <v>7</v>
      </c>
      <c r="W31" s="87">
        <v>7</v>
      </c>
      <c r="X31" s="87">
        <v>7</v>
      </c>
      <c r="Y31" s="87">
        <v>7</v>
      </c>
      <c r="Z31" s="87">
        <v>7</v>
      </c>
      <c r="AA31" s="73">
        <f t="shared" si="43"/>
        <v>19452.38095238095</v>
      </c>
      <c r="AB31" s="73">
        <f t="shared" si="43"/>
        <v>19595.238095238092</v>
      </c>
      <c r="AC31" s="73">
        <f t="shared" si="43"/>
        <v>20607.142857142859</v>
      </c>
      <c r="AD31" s="73">
        <f t="shared" si="43"/>
        <v>21392.857142857141</v>
      </c>
      <c r="AE31" s="73">
        <f t="shared" si="43"/>
        <v>22250.000000000004</v>
      </c>
      <c r="AF31" s="73">
        <f t="shared" si="43"/>
        <v>23142.857142857141</v>
      </c>
      <c r="AG31" s="87">
        <v>1.6339999999999999</v>
      </c>
      <c r="AH31" s="87">
        <v>1.6459999999999999</v>
      </c>
      <c r="AI31" s="87">
        <v>1.7310000000000001</v>
      </c>
      <c r="AJ31" s="87">
        <v>1.7969999999999999</v>
      </c>
      <c r="AK31" s="87">
        <v>1.869</v>
      </c>
      <c r="AL31" s="87">
        <v>1.944</v>
      </c>
      <c r="AM31" s="1"/>
      <c r="AN31" s="1"/>
    </row>
    <row r="32" spans="1:40" ht="15.75" x14ac:dyDescent="0.2">
      <c r="A32" s="83"/>
      <c r="B32" s="83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73"/>
      <c r="AB32" s="73"/>
      <c r="AC32" s="73"/>
      <c r="AD32" s="73"/>
      <c r="AE32" s="73"/>
      <c r="AF32" s="73"/>
      <c r="AG32" s="87"/>
      <c r="AH32" s="87"/>
      <c r="AI32" s="87"/>
      <c r="AJ32" s="87"/>
      <c r="AK32" s="87"/>
      <c r="AL32" s="87"/>
      <c r="AM32" s="1"/>
      <c r="AN32" s="1"/>
    </row>
    <row r="33" spans="1:40" s="28" customFormat="1" ht="31.5" x14ac:dyDescent="0.2">
      <c r="A33" s="74" t="s">
        <v>210</v>
      </c>
      <c r="B33" s="74"/>
      <c r="C33" s="91">
        <f t="shared" ref="C33:Z33" si="45">SUM(C35:C35)</f>
        <v>0</v>
      </c>
      <c r="D33" s="91">
        <f t="shared" si="45"/>
        <v>0</v>
      </c>
      <c r="E33" s="91">
        <f t="shared" si="45"/>
        <v>0</v>
      </c>
      <c r="F33" s="91">
        <f t="shared" si="45"/>
        <v>0</v>
      </c>
      <c r="G33" s="91">
        <f t="shared" si="45"/>
        <v>0</v>
      </c>
      <c r="H33" s="91">
        <f t="shared" si="45"/>
        <v>0</v>
      </c>
      <c r="I33" s="91">
        <f t="shared" si="45"/>
        <v>0</v>
      </c>
      <c r="J33" s="91">
        <f t="shared" si="45"/>
        <v>0</v>
      </c>
      <c r="K33" s="91">
        <f t="shared" si="45"/>
        <v>0</v>
      </c>
      <c r="L33" s="91">
        <f t="shared" si="45"/>
        <v>0</v>
      </c>
      <c r="M33" s="91">
        <f t="shared" si="45"/>
        <v>0</v>
      </c>
      <c r="N33" s="91">
        <f t="shared" si="45"/>
        <v>0</v>
      </c>
      <c r="O33" s="91">
        <f t="shared" si="45"/>
        <v>0</v>
      </c>
      <c r="P33" s="91">
        <f t="shared" si="45"/>
        <v>0</v>
      </c>
      <c r="Q33" s="91">
        <f t="shared" si="45"/>
        <v>0</v>
      </c>
      <c r="R33" s="91">
        <f t="shared" si="45"/>
        <v>0</v>
      </c>
      <c r="S33" s="91">
        <f t="shared" si="45"/>
        <v>0</v>
      </c>
      <c r="T33" s="91">
        <f t="shared" si="45"/>
        <v>0</v>
      </c>
      <c r="U33" s="91">
        <f t="shared" si="45"/>
        <v>0</v>
      </c>
      <c r="V33" s="91">
        <f t="shared" si="45"/>
        <v>0</v>
      </c>
      <c r="W33" s="91">
        <f t="shared" si="45"/>
        <v>0</v>
      </c>
      <c r="X33" s="91">
        <f t="shared" si="45"/>
        <v>0</v>
      </c>
      <c r="Y33" s="91">
        <f t="shared" si="45"/>
        <v>0</v>
      </c>
      <c r="Z33" s="91">
        <f t="shared" si="45"/>
        <v>0</v>
      </c>
      <c r="AA33" s="75" t="e">
        <f t="shared" ref="AA33:AF33" si="46">AVERAGE(AA35:AA35)</f>
        <v>#DIV/0!</v>
      </c>
      <c r="AB33" s="75" t="e">
        <f t="shared" si="46"/>
        <v>#DIV/0!</v>
      </c>
      <c r="AC33" s="75" t="e">
        <f t="shared" si="46"/>
        <v>#DIV/0!</v>
      </c>
      <c r="AD33" s="75" t="e">
        <f t="shared" si="46"/>
        <v>#DIV/0!</v>
      </c>
      <c r="AE33" s="75" t="e">
        <f t="shared" si="46"/>
        <v>#DIV/0!</v>
      </c>
      <c r="AF33" s="75" t="e">
        <f t="shared" si="46"/>
        <v>#DIV/0!</v>
      </c>
      <c r="AG33" s="91">
        <f t="shared" ref="AG33:AL33" si="47">SUM(AG35:AG35)</f>
        <v>0</v>
      </c>
      <c r="AH33" s="91">
        <f t="shared" si="47"/>
        <v>0</v>
      </c>
      <c r="AI33" s="91">
        <f t="shared" si="47"/>
        <v>0</v>
      </c>
      <c r="AJ33" s="91">
        <f t="shared" si="47"/>
        <v>0</v>
      </c>
      <c r="AK33" s="91">
        <f t="shared" si="47"/>
        <v>0</v>
      </c>
      <c r="AL33" s="91">
        <f t="shared" si="47"/>
        <v>0</v>
      </c>
      <c r="AM33" s="31"/>
      <c r="AN33" s="31"/>
    </row>
    <row r="34" spans="1:40" ht="15.75" x14ac:dyDescent="0.2">
      <c r="A34" s="77" t="s">
        <v>208</v>
      </c>
      <c r="B34" s="77"/>
      <c r="C34" s="167"/>
      <c r="D34" s="167"/>
      <c r="E34" s="167"/>
      <c r="F34" s="167"/>
      <c r="G34" s="167"/>
      <c r="H34" s="167"/>
      <c r="I34" s="167">
        <v>0</v>
      </c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78"/>
      <c r="AB34" s="78"/>
      <c r="AC34" s="78"/>
      <c r="AD34" s="78"/>
      <c r="AE34" s="78"/>
      <c r="AF34" s="78"/>
      <c r="AG34" s="167"/>
      <c r="AH34" s="167"/>
      <c r="AI34" s="167"/>
      <c r="AJ34" s="167"/>
      <c r="AK34" s="167"/>
      <c r="AL34" s="167"/>
      <c r="AM34" s="1"/>
      <c r="AN34" s="1"/>
    </row>
    <row r="35" spans="1:40" ht="15.75" x14ac:dyDescent="0.2">
      <c r="A35" s="72"/>
      <c r="B35" s="7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73"/>
      <c r="AB35" s="73"/>
      <c r="AC35" s="73"/>
      <c r="AD35" s="73"/>
      <c r="AE35" s="73"/>
      <c r="AF35" s="73"/>
      <c r="AG35" s="87"/>
      <c r="AH35" s="87"/>
      <c r="AI35" s="87"/>
      <c r="AJ35" s="87"/>
      <c r="AK35" s="87"/>
      <c r="AL35" s="87"/>
      <c r="AM35" s="1"/>
      <c r="AN35" s="1"/>
    </row>
    <row r="36" spans="1:40" s="30" customFormat="1" ht="31.5" x14ac:dyDescent="0.2">
      <c r="A36" s="85" t="s">
        <v>211</v>
      </c>
      <c r="B36" s="85"/>
      <c r="C36" s="166">
        <f t="shared" ref="C36:T36" si="48">C38+C46+C49+C59+C68</f>
        <v>5764.5</v>
      </c>
      <c r="D36" s="166">
        <f t="shared" si="48"/>
        <v>5370.9000000000005</v>
      </c>
      <c r="E36" s="166">
        <f t="shared" si="48"/>
        <v>5338.2000000000007</v>
      </c>
      <c r="F36" s="166">
        <f t="shared" si="48"/>
        <v>5498.5</v>
      </c>
      <c r="G36" s="166">
        <f t="shared" si="48"/>
        <v>5702</v>
      </c>
      <c r="H36" s="166">
        <f t="shared" si="48"/>
        <v>5873.5</v>
      </c>
      <c r="I36" s="166">
        <f t="shared" si="48"/>
        <v>5767.3</v>
      </c>
      <c r="J36" s="166">
        <f t="shared" si="48"/>
        <v>5370.9000000000005</v>
      </c>
      <c r="K36" s="166">
        <f t="shared" si="48"/>
        <v>5338.2000000000007</v>
      </c>
      <c r="L36" s="166">
        <f t="shared" si="48"/>
        <v>5498.5</v>
      </c>
      <c r="M36" s="166">
        <f t="shared" si="48"/>
        <v>5702</v>
      </c>
      <c r="N36" s="166">
        <f t="shared" si="48"/>
        <v>5873.5</v>
      </c>
      <c r="O36" s="166">
        <f t="shared" si="48"/>
        <v>1372.4199999999998</v>
      </c>
      <c r="P36" s="166">
        <f t="shared" si="48"/>
        <v>1270.366</v>
      </c>
      <c r="Q36" s="166">
        <f t="shared" si="48"/>
        <v>1087.5</v>
      </c>
      <c r="R36" s="166">
        <f t="shared" si="48"/>
        <v>1357.7</v>
      </c>
      <c r="S36" s="166">
        <f t="shared" si="48"/>
        <v>1237.4000000000001</v>
      </c>
      <c r="T36" s="166">
        <f t="shared" si="48"/>
        <v>1040.8999999999999</v>
      </c>
      <c r="U36" s="166">
        <f>U38+U46+U49+U59</f>
        <v>2019</v>
      </c>
      <c r="V36" s="166">
        <f>V38+V46+V49+V59</f>
        <v>1926</v>
      </c>
      <c r="W36" s="166">
        <f>W38+W46+W49+W59</f>
        <v>1843</v>
      </c>
      <c r="X36" s="166">
        <f>X38+X46+X49+X59</f>
        <v>1843</v>
      </c>
      <c r="Y36" s="166">
        <f>Y38+Y46+Y49+Y59</f>
        <v>1843</v>
      </c>
      <c r="Z36" s="166">
        <f>Z38+Z46+Z49+Z59+Z68</f>
        <v>1843</v>
      </c>
      <c r="AA36" s="82">
        <f t="shared" ref="AA36:AF36" si="49">AG36/U36/12*1000*1000</f>
        <v>47156.59567442628</v>
      </c>
      <c r="AB36" s="82">
        <f t="shared" si="49"/>
        <v>48327.102803738329</v>
      </c>
      <c r="AC36" s="82">
        <f t="shared" si="49"/>
        <v>52910.336408030387</v>
      </c>
      <c r="AD36" s="82">
        <f t="shared" si="49"/>
        <v>55027.80792186653</v>
      </c>
      <c r="AE36" s="82">
        <f t="shared" si="49"/>
        <v>57226.758907578223</v>
      </c>
      <c r="AF36" s="82">
        <f t="shared" si="49"/>
        <v>59516.187375655631</v>
      </c>
      <c r="AG36" s="166">
        <f t="shared" ref="AG36:AL36" si="50">AG38+AG46+AG49+AG59+AG68</f>
        <v>1142.51</v>
      </c>
      <c r="AH36" s="166">
        <f t="shared" si="50"/>
        <v>1116.9360000000001</v>
      </c>
      <c r="AI36" s="166">
        <f t="shared" si="50"/>
        <v>1170.1650000000002</v>
      </c>
      <c r="AJ36" s="166">
        <f t="shared" si="50"/>
        <v>1216.9950000000001</v>
      </c>
      <c r="AK36" s="166">
        <f t="shared" si="50"/>
        <v>1265.627</v>
      </c>
      <c r="AL36" s="166">
        <f t="shared" si="50"/>
        <v>1316.26</v>
      </c>
      <c r="AM36" s="33"/>
      <c r="AN36" s="33"/>
    </row>
    <row r="37" spans="1:40" ht="15.75" x14ac:dyDescent="0.2">
      <c r="A37" s="77" t="s">
        <v>32</v>
      </c>
      <c r="B37" s="7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78"/>
      <c r="AB37" s="78"/>
      <c r="AC37" s="78"/>
      <c r="AD37" s="78"/>
      <c r="AE37" s="78"/>
      <c r="AF37" s="78"/>
      <c r="AG37" s="167"/>
      <c r="AH37" s="167"/>
      <c r="AI37" s="167"/>
      <c r="AJ37" s="167"/>
      <c r="AK37" s="167"/>
      <c r="AL37" s="167"/>
      <c r="AM37" s="1"/>
      <c r="AN37" s="1"/>
    </row>
    <row r="38" spans="1:40" ht="15.75" x14ac:dyDescent="0.2">
      <c r="A38" s="74" t="s">
        <v>212</v>
      </c>
      <c r="B38" s="74"/>
      <c r="C38" s="91">
        <f>C40+C42+C44</f>
        <v>5755</v>
      </c>
      <c r="D38" s="91">
        <f t="shared" ref="D38:Z38" si="51">D40+D42+D44</f>
        <v>5327.8</v>
      </c>
      <c r="E38" s="91">
        <f t="shared" si="51"/>
        <v>5294.1</v>
      </c>
      <c r="F38" s="91">
        <f t="shared" si="51"/>
        <v>5452.9</v>
      </c>
      <c r="G38" s="91">
        <f t="shared" si="51"/>
        <v>5654.7</v>
      </c>
      <c r="H38" s="91">
        <f t="shared" si="51"/>
        <v>5824.3</v>
      </c>
      <c r="I38" s="91">
        <f t="shared" si="51"/>
        <v>5755</v>
      </c>
      <c r="J38" s="91">
        <f t="shared" si="51"/>
        <v>5327.8</v>
      </c>
      <c r="K38" s="91">
        <f t="shared" si="51"/>
        <v>5294.1</v>
      </c>
      <c r="L38" s="91">
        <f t="shared" si="51"/>
        <v>5452.9</v>
      </c>
      <c r="M38" s="91">
        <f t="shared" si="51"/>
        <v>5654.7</v>
      </c>
      <c r="N38" s="91">
        <f t="shared" si="51"/>
        <v>5824.3</v>
      </c>
      <c r="O38" s="91">
        <f t="shared" si="51"/>
        <v>1374.1</v>
      </c>
      <c r="P38" s="91">
        <f t="shared" si="51"/>
        <v>1273.4000000000001</v>
      </c>
      <c r="Q38" s="91">
        <f t="shared" si="51"/>
        <v>1091.5</v>
      </c>
      <c r="R38" s="91">
        <f t="shared" si="51"/>
        <v>1363.2</v>
      </c>
      <c r="S38" s="91">
        <f t="shared" si="51"/>
        <v>1244</v>
      </c>
      <c r="T38" s="91">
        <f t="shared" si="51"/>
        <v>1048.3</v>
      </c>
      <c r="U38" s="91">
        <f t="shared" si="51"/>
        <v>2010</v>
      </c>
      <c r="V38" s="91">
        <f t="shared" si="51"/>
        <v>1922</v>
      </c>
      <c r="W38" s="91">
        <f t="shared" si="51"/>
        <v>1839</v>
      </c>
      <c r="X38" s="91">
        <f t="shared" si="51"/>
        <v>1839</v>
      </c>
      <c r="Y38" s="91">
        <f t="shared" si="51"/>
        <v>1839</v>
      </c>
      <c r="Z38" s="91">
        <f t="shared" si="51"/>
        <v>1839</v>
      </c>
      <c r="AA38" s="75">
        <f t="shared" ref="AA38:AF38" si="52">AG38/U38/12*1000*1000</f>
        <v>47280.265339966842</v>
      </c>
      <c r="AB38" s="75">
        <f t="shared" si="52"/>
        <v>48395.768296912946</v>
      </c>
      <c r="AC38" s="75">
        <f t="shared" si="52"/>
        <v>52990.755845568245</v>
      </c>
      <c r="AD38" s="75">
        <f t="shared" si="52"/>
        <v>55111.473626971179</v>
      </c>
      <c r="AE38" s="75">
        <f t="shared" si="52"/>
        <v>57313.757476889616</v>
      </c>
      <c r="AF38" s="75">
        <f t="shared" si="52"/>
        <v>59606.67029182527</v>
      </c>
      <c r="AG38" s="91">
        <f t="shared" ref="AG38:AL38" si="53">AG40+AG42+AG44</f>
        <v>1140.4000000000001</v>
      </c>
      <c r="AH38" s="91">
        <f t="shared" si="53"/>
        <v>1116.2</v>
      </c>
      <c r="AI38" s="91">
        <f t="shared" si="53"/>
        <v>1169.4000000000001</v>
      </c>
      <c r="AJ38" s="91">
        <f t="shared" si="53"/>
        <v>1216.2</v>
      </c>
      <c r="AK38" s="91">
        <f t="shared" si="53"/>
        <v>1264.8</v>
      </c>
      <c r="AL38" s="91">
        <f t="shared" si="53"/>
        <v>1315.4</v>
      </c>
      <c r="AM38" s="1"/>
      <c r="AN38" s="1"/>
    </row>
    <row r="39" spans="1:40" ht="15.75" x14ac:dyDescent="0.2">
      <c r="A39" s="77" t="s">
        <v>208</v>
      </c>
      <c r="B39" s="7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78"/>
      <c r="AB39" s="78"/>
      <c r="AC39" s="78"/>
      <c r="AD39" s="78"/>
      <c r="AE39" s="78"/>
      <c r="AF39" s="78"/>
      <c r="AG39" s="167"/>
      <c r="AH39" s="167"/>
      <c r="AI39" s="167"/>
      <c r="AJ39" s="167"/>
      <c r="AK39" s="167"/>
      <c r="AL39" s="167"/>
      <c r="AM39" s="1"/>
      <c r="AN39" s="1"/>
    </row>
    <row r="40" spans="1:40" ht="31.5" x14ac:dyDescent="0.2">
      <c r="A40" s="79" t="s">
        <v>341</v>
      </c>
      <c r="B40" s="79"/>
      <c r="C40" s="88">
        <f>C41</f>
        <v>5755</v>
      </c>
      <c r="D40" s="88">
        <f t="shared" ref="D40:Z40" si="54">D41</f>
        <v>5327.8</v>
      </c>
      <c r="E40" s="88">
        <f t="shared" si="54"/>
        <v>5294.1</v>
      </c>
      <c r="F40" s="88">
        <f t="shared" si="54"/>
        <v>5452.9</v>
      </c>
      <c r="G40" s="88">
        <f t="shared" si="54"/>
        <v>5654.7</v>
      </c>
      <c r="H40" s="88">
        <f t="shared" si="54"/>
        <v>5824.3</v>
      </c>
      <c r="I40" s="88">
        <f t="shared" si="54"/>
        <v>5755</v>
      </c>
      <c r="J40" s="88">
        <f t="shared" si="54"/>
        <v>5327.8</v>
      </c>
      <c r="K40" s="88">
        <f t="shared" si="54"/>
        <v>5294.1</v>
      </c>
      <c r="L40" s="88">
        <f t="shared" si="54"/>
        <v>5452.9</v>
      </c>
      <c r="M40" s="88">
        <f t="shared" si="54"/>
        <v>5654.7</v>
      </c>
      <c r="N40" s="88">
        <f t="shared" si="54"/>
        <v>5824.3</v>
      </c>
      <c r="O40" s="88">
        <f t="shared" si="54"/>
        <v>1374.1</v>
      </c>
      <c r="P40" s="88">
        <f t="shared" si="54"/>
        <v>1273.4000000000001</v>
      </c>
      <c r="Q40" s="88">
        <f t="shared" si="54"/>
        <v>1091.5</v>
      </c>
      <c r="R40" s="88">
        <f t="shared" si="54"/>
        <v>1363.2</v>
      </c>
      <c r="S40" s="88">
        <f t="shared" si="54"/>
        <v>1244</v>
      </c>
      <c r="T40" s="88">
        <f t="shared" si="54"/>
        <v>1048.3</v>
      </c>
      <c r="U40" s="88">
        <f t="shared" si="54"/>
        <v>2010</v>
      </c>
      <c r="V40" s="88">
        <f t="shared" si="54"/>
        <v>1922</v>
      </c>
      <c r="W40" s="88">
        <f t="shared" si="54"/>
        <v>1839</v>
      </c>
      <c r="X40" s="88">
        <f t="shared" si="54"/>
        <v>1839</v>
      </c>
      <c r="Y40" s="88">
        <f t="shared" si="54"/>
        <v>1839</v>
      </c>
      <c r="Z40" s="88">
        <f t="shared" si="54"/>
        <v>1839</v>
      </c>
      <c r="AA40" s="80">
        <f t="shared" ref="AA40:AF42" si="55">AG40/U40/12*1000*1000</f>
        <v>47280.265339966842</v>
      </c>
      <c r="AB40" s="80">
        <f t="shared" si="55"/>
        <v>48395.768296912946</v>
      </c>
      <c r="AC40" s="80">
        <f t="shared" si="55"/>
        <v>52990.755845568245</v>
      </c>
      <c r="AD40" s="80">
        <f t="shared" si="55"/>
        <v>55111.473626971179</v>
      </c>
      <c r="AE40" s="80">
        <f t="shared" si="55"/>
        <v>57313.757476889616</v>
      </c>
      <c r="AF40" s="80">
        <f t="shared" si="55"/>
        <v>59606.67029182527</v>
      </c>
      <c r="AG40" s="88">
        <f t="shared" ref="AG40:AL40" si="56">AG41</f>
        <v>1140.4000000000001</v>
      </c>
      <c r="AH40" s="88">
        <f t="shared" si="56"/>
        <v>1116.2</v>
      </c>
      <c r="AI40" s="88">
        <f t="shared" si="56"/>
        <v>1169.4000000000001</v>
      </c>
      <c r="AJ40" s="88">
        <f t="shared" si="56"/>
        <v>1216.2</v>
      </c>
      <c r="AK40" s="88">
        <f t="shared" si="56"/>
        <v>1264.8</v>
      </c>
      <c r="AL40" s="88">
        <f t="shared" si="56"/>
        <v>1315.4</v>
      </c>
      <c r="AM40" s="1"/>
      <c r="AN40" s="1"/>
    </row>
    <row r="41" spans="1:40" ht="70.5" customHeight="1" x14ac:dyDescent="0.2">
      <c r="A41" s="72" t="s">
        <v>269</v>
      </c>
      <c r="B41" s="72" t="s">
        <v>275</v>
      </c>
      <c r="C41" s="228">
        <v>5755</v>
      </c>
      <c r="D41" s="229">
        <v>5327.8</v>
      </c>
      <c r="E41" s="229">
        <v>5294.1</v>
      </c>
      <c r="F41" s="229">
        <v>5452.9</v>
      </c>
      <c r="G41" s="229">
        <v>5654.7</v>
      </c>
      <c r="H41" s="229">
        <v>5824.3</v>
      </c>
      <c r="I41" s="229">
        <v>5755</v>
      </c>
      <c r="J41" s="229">
        <v>5327.8</v>
      </c>
      <c r="K41" s="229">
        <v>5294.1</v>
      </c>
      <c r="L41" s="229">
        <v>5452.9</v>
      </c>
      <c r="M41" s="229">
        <v>5654.7</v>
      </c>
      <c r="N41" s="229">
        <v>5824.3</v>
      </c>
      <c r="O41" s="87">
        <v>1374.1</v>
      </c>
      <c r="P41" s="87">
        <v>1273.4000000000001</v>
      </c>
      <c r="Q41" s="87">
        <v>1091.5</v>
      </c>
      <c r="R41" s="87">
        <v>1363.2</v>
      </c>
      <c r="S41" s="87">
        <v>1244</v>
      </c>
      <c r="T41" s="87">
        <v>1048.3</v>
      </c>
      <c r="U41" s="87">
        <v>2010</v>
      </c>
      <c r="V41" s="87">
        <v>1922</v>
      </c>
      <c r="W41" s="87">
        <v>1839</v>
      </c>
      <c r="X41" s="87">
        <v>1839</v>
      </c>
      <c r="Y41" s="87">
        <v>1839</v>
      </c>
      <c r="Z41" s="87">
        <v>1839</v>
      </c>
      <c r="AA41" s="73">
        <f t="shared" si="55"/>
        <v>47280.265339966842</v>
      </c>
      <c r="AB41" s="73">
        <f t="shared" si="55"/>
        <v>48395.768296912946</v>
      </c>
      <c r="AC41" s="73">
        <f t="shared" si="55"/>
        <v>52990.755845568245</v>
      </c>
      <c r="AD41" s="73">
        <f t="shared" si="55"/>
        <v>55111.473626971179</v>
      </c>
      <c r="AE41" s="73">
        <f t="shared" si="55"/>
        <v>57313.757476889616</v>
      </c>
      <c r="AF41" s="73">
        <f t="shared" si="55"/>
        <v>59606.67029182527</v>
      </c>
      <c r="AG41" s="87">
        <v>1140.4000000000001</v>
      </c>
      <c r="AH41" s="87">
        <v>1116.2</v>
      </c>
      <c r="AI41" s="87">
        <v>1169.4000000000001</v>
      </c>
      <c r="AJ41" s="87">
        <v>1216.2</v>
      </c>
      <c r="AK41" s="87">
        <v>1264.8</v>
      </c>
      <c r="AL41" s="87">
        <v>1315.4</v>
      </c>
      <c r="AM41" s="37"/>
      <c r="AN41" s="1"/>
    </row>
    <row r="42" spans="1:40" ht="15.75" x14ac:dyDescent="0.2">
      <c r="A42" s="79" t="s">
        <v>342</v>
      </c>
      <c r="B42" s="79"/>
      <c r="C42" s="88">
        <v>0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0" t="e">
        <f t="shared" si="55"/>
        <v>#DIV/0!</v>
      </c>
      <c r="AB42" s="80" t="e">
        <f t="shared" si="55"/>
        <v>#DIV/0!</v>
      </c>
      <c r="AC42" s="80" t="e">
        <f t="shared" si="55"/>
        <v>#DIV/0!</v>
      </c>
      <c r="AD42" s="80" t="e">
        <f t="shared" si="55"/>
        <v>#DIV/0!</v>
      </c>
      <c r="AE42" s="80" t="e">
        <f t="shared" si="55"/>
        <v>#DIV/0!</v>
      </c>
      <c r="AF42" s="80" t="e">
        <f t="shared" si="55"/>
        <v>#DIV/0!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1"/>
      <c r="AN42" s="1"/>
    </row>
    <row r="43" spans="1:40" ht="15.75" x14ac:dyDescent="0.2">
      <c r="A43" s="72"/>
      <c r="B43" s="7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73"/>
      <c r="AB43" s="73"/>
      <c r="AC43" s="73"/>
      <c r="AD43" s="73"/>
      <c r="AE43" s="73"/>
      <c r="AF43" s="73"/>
      <c r="AG43" s="87"/>
      <c r="AH43" s="87"/>
      <c r="AI43" s="87"/>
      <c r="AJ43" s="87"/>
      <c r="AK43" s="87"/>
      <c r="AL43" s="87"/>
      <c r="AM43" s="1"/>
      <c r="AN43" s="1"/>
    </row>
    <row r="44" spans="1:40" ht="15.75" x14ac:dyDescent="0.2">
      <c r="A44" s="79" t="s">
        <v>343</v>
      </c>
      <c r="B44" s="79"/>
      <c r="C44" s="88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0" t="e">
        <f t="shared" ref="AA44:AF44" si="57">AG44/U44/12*1000*1000</f>
        <v>#DIV/0!</v>
      </c>
      <c r="AB44" s="80" t="e">
        <f t="shared" si="57"/>
        <v>#DIV/0!</v>
      </c>
      <c r="AC44" s="80" t="e">
        <f t="shared" si="57"/>
        <v>#DIV/0!</v>
      </c>
      <c r="AD44" s="80" t="e">
        <f t="shared" si="57"/>
        <v>#DIV/0!</v>
      </c>
      <c r="AE44" s="80" t="e">
        <f t="shared" si="57"/>
        <v>#DIV/0!</v>
      </c>
      <c r="AF44" s="80" t="e">
        <f t="shared" si="57"/>
        <v>#DIV/0!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1"/>
      <c r="AN44" s="1"/>
    </row>
    <row r="45" spans="1:40" ht="15.75" x14ac:dyDescent="0.2">
      <c r="A45" s="72"/>
      <c r="B45" s="7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73"/>
      <c r="AB45" s="73"/>
      <c r="AC45" s="73"/>
      <c r="AD45" s="73"/>
      <c r="AE45" s="73"/>
      <c r="AF45" s="73"/>
      <c r="AG45" s="87"/>
      <c r="AH45" s="87"/>
      <c r="AI45" s="87"/>
      <c r="AJ45" s="87"/>
      <c r="AK45" s="87"/>
      <c r="AL45" s="87"/>
      <c r="AM45" s="1"/>
      <c r="AN45" s="1"/>
    </row>
    <row r="46" spans="1:40" ht="31.5" x14ac:dyDescent="0.2">
      <c r="A46" s="74" t="s">
        <v>213</v>
      </c>
      <c r="B46" s="74"/>
      <c r="C46" s="91">
        <f t="shared" ref="C46:Z46" si="58">SUM(C48:C48)</f>
        <v>0</v>
      </c>
      <c r="D46" s="91">
        <f t="shared" si="58"/>
        <v>0</v>
      </c>
      <c r="E46" s="91">
        <f t="shared" si="58"/>
        <v>0</v>
      </c>
      <c r="F46" s="91">
        <f t="shared" si="58"/>
        <v>0</v>
      </c>
      <c r="G46" s="91">
        <f t="shared" si="58"/>
        <v>0</v>
      </c>
      <c r="H46" s="91">
        <f t="shared" si="58"/>
        <v>0</v>
      </c>
      <c r="I46" s="91">
        <f t="shared" si="58"/>
        <v>0</v>
      </c>
      <c r="J46" s="91">
        <f t="shared" si="58"/>
        <v>0</v>
      </c>
      <c r="K46" s="91">
        <f t="shared" si="58"/>
        <v>0</v>
      </c>
      <c r="L46" s="91">
        <f t="shared" si="58"/>
        <v>0</v>
      </c>
      <c r="M46" s="91">
        <f t="shared" si="58"/>
        <v>0</v>
      </c>
      <c r="N46" s="91">
        <f t="shared" si="58"/>
        <v>0</v>
      </c>
      <c r="O46" s="91">
        <f t="shared" si="58"/>
        <v>0</v>
      </c>
      <c r="P46" s="91">
        <f t="shared" si="58"/>
        <v>0</v>
      </c>
      <c r="Q46" s="91">
        <f t="shared" si="58"/>
        <v>0</v>
      </c>
      <c r="R46" s="91">
        <f t="shared" si="58"/>
        <v>0</v>
      </c>
      <c r="S46" s="91">
        <f t="shared" si="58"/>
        <v>0</v>
      </c>
      <c r="T46" s="91">
        <f t="shared" si="58"/>
        <v>0</v>
      </c>
      <c r="U46" s="91">
        <f t="shared" si="58"/>
        <v>0</v>
      </c>
      <c r="V46" s="91">
        <f t="shared" si="58"/>
        <v>0</v>
      </c>
      <c r="W46" s="91">
        <f t="shared" si="58"/>
        <v>0</v>
      </c>
      <c r="X46" s="91">
        <f t="shared" si="58"/>
        <v>0</v>
      </c>
      <c r="Y46" s="91">
        <f t="shared" si="58"/>
        <v>0</v>
      </c>
      <c r="Z46" s="91">
        <f t="shared" si="58"/>
        <v>0</v>
      </c>
      <c r="AA46" s="75" t="e">
        <f t="shared" ref="AA46:AF46" si="59">AVERAGE(AA48:AA48)</f>
        <v>#DIV/0!</v>
      </c>
      <c r="AB46" s="75" t="e">
        <f t="shared" si="59"/>
        <v>#DIV/0!</v>
      </c>
      <c r="AC46" s="75" t="e">
        <f t="shared" si="59"/>
        <v>#DIV/0!</v>
      </c>
      <c r="AD46" s="75" t="e">
        <f t="shared" si="59"/>
        <v>#DIV/0!</v>
      </c>
      <c r="AE46" s="75" t="e">
        <f t="shared" si="59"/>
        <v>#DIV/0!</v>
      </c>
      <c r="AF46" s="75" t="e">
        <f t="shared" si="59"/>
        <v>#DIV/0!</v>
      </c>
      <c r="AG46" s="91">
        <f t="shared" ref="AG46:AL46" si="60">SUM(AG48:AG48)</f>
        <v>0</v>
      </c>
      <c r="AH46" s="91">
        <f t="shared" si="60"/>
        <v>0</v>
      </c>
      <c r="AI46" s="91">
        <f t="shared" si="60"/>
        <v>0</v>
      </c>
      <c r="AJ46" s="91">
        <f t="shared" si="60"/>
        <v>0</v>
      </c>
      <c r="AK46" s="91">
        <f t="shared" si="60"/>
        <v>0</v>
      </c>
      <c r="AL46" s="91">
        <f t="shared" si="60"/>
        <v>0</v>
      </c>
      <c r="AM46" s="1"/>
      <c r="AN46" s="1"/>
    </row>
    <row r="47" spans="1:40" ht="15.75" x14ac:dyDescent="0.2">
      <c r="A47" s="77" t="s">
        <v>208</v>
      </c>
      <c r="B47" s="7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78"/>
      <c r="AB47" s="78"/>
      <c r="AC47" s="78"/>
      <c r="AD47" s="78"/>
      <c r="AE47" s="78"/>
      <c r="AF47" s="78"/>
      <c r="AG47" s="167"/>
      <c r="AH47" s="167"/>
      <c r="AI47" s="167"/>
      <c r="AJ47" s="167"/>
      <c r="AK47" s="167"/>
      <c r="AL47" s="167"/>
      <c r="AM47" s="1"/>
      <c r="AN47" s="1"/>
    </row>
    <row r="48" spans="1:40" ht="15.75" x14ac:dyDescent="0.2">
      <c r="A48" s="72"/>
      <c r="B48" s="72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73"/>
      <c r="AB48" s="73"/>
      <c r="AC48" s="73"/>
      <c r="AD48" s="73"/>
      <c r="AE48" s="73"/>
      <c r="AF48" s="73"/>
      <c r="AG48" s="87"/>
      <c r="AH48" s="87"/>
      <c r="AI48" s="87"/>
      <c r="AJ48" s="87"/>
      <c r="AK48" s="87"/>
      <c r="AL48" s="87"/>
      <c r="AM48" s="1"/>
      <c r="AN48" s="1"/>
    </row>
    <row r="49" spans="1:40" ht="31.5" x14ac:dyDescent="0.2">
      <c r="A49" s="74" t="s">
        <v>214</v>
      </c>
      <c r="B49" s="74"/>
      <c r="C49" s="91">
        <f>C51+C53+C55</f>
        <v>9.5</v>
      </c>
      <c r="D49" s="91">
        <f t="shared" ref="D49:Z49" si="61">D51+D53+D55</f>
        <v>43.1</v>
      </c>
      <c r="E49" s="91">
        <f t="shared" si="61"/>
        <v>44.1</v>
      </c>
      <c r="F49" s="91">
        <f t="shared" si="61"/>
        <v>45.6</v>
      </c>
      <c r="G49" s="91">
        <f t="shared" si="61"/>
        <v>47.3</v>
      </c>
      <c r="H49" s="91">
        <f t="shared" si="61"/>
        <v>49.2</v>
      </c>
      <c r="I49" s="91">
        <f t="shared" si="61"/>
        <v>12.3</v>
      </c>
      <c r="J49" s="91">
        <f t="shared" si="61"/>
        <v>43.1</v>
      </c>
      <c r="K49" s="91">
        <f t="shared" si="61"/>
        <v>44.1</v>
      </c>
      <c r="L49" s="91">
        <f t="shared" si="61"/>
        <v>45.6</v>
      </c>
      <c r="M49" s="91">
        <f t="shared" si="61"/>
        <v>47.3</v>
      </c>
      <c r="N49" s="91">
        <f t="shared" si="61"/>
        <v>49.2</v>
      </c>
      <c r="O49" s="91">
        <f t="shared" si="61"/>
        <v>-1.6800000000000002</v>
      </c>
      <c r="P49" s="91">
        <f t="shared" si="61"/>
        <v>-3.0339999999999998</v>
      </c>
      <c r="Q49" s="91">
        <f t="shared" si="61"/>
        <v>-4</v>
      </c>
      <c r="R49" s="91">
        <f t="shared" si="61"/>
        <v>-5.5</v>
      </c>
      <c r="S49" s="91">
        <f t="shared" si="61"/>
        <v>-6.6</v>
      </c>
      <c r="T49" s="91">
        <f t="shared" si="61"/>
        <v>-7.4</v>
      </c>
      <c r="U49" s="91">
        <f t="shared" si="61"/>
        <v>9</v>
      </c>
      <c r="V49" s="91">
        <f t="shared" si="61"/>
        <v>4</v>
      </c>
      <c r="W49" s="91">
        <f t="shared" si="61"/>
        <v>4</v>
      </c>
      <c r="X49" s="91">
        <f t="shared" si="61"/>
        <v>4</v>
      </c>
      <c r="Y49" s="91">
        <f t="shared" si="61"/>
        <v>4</v>
      </c>
      <c r="Z49" s="91">
        <f t="shared" si="61"/>
        <v>4</v>
      </c>
      <c r="AA49" s="75">
        <f t="shared" ref="AA49:AF49" si="62">AG49/U49/12*1000*1000</f>
        <v>19537.037037037036</v>
      </c>
      <c r="AB49" s="75">
        <f t="shared" si="62"/>
        <v>15333.333333333332</v>
      </c>
      <c r="AC49" s="75">
        <f t="shared" si="62"/>
        <v>15937.5</v>
      </c>
      <c r="AD49" s="75">
        <f t="shared" si="62"/>
        <v>16562.5</v>
      </c>
      <c r="AE49" s="75">
        <f t="shared" si="62"/>
        <v>17229.166666666668</v>
      </c>
      <c r="AF49" s="75">
        <f t="shared" si="62"/>
        <v>17916.666666666668</v>
      </c>
      <c r="AG49" s="91">
        <f t="shared" ref="AG49:AL49" si="63">AG51+AG53+AG55</f>
        <v>2.11</v>
      </c>
      <c r="AH49" s="91">
        <f t="shared" si="63"/>
        <v>0.73599999999999999</v>
      </c>
      <c r="AI49" s="91">
        <f t="shared" si="63"/>
        <v>0.76500000000000001</v>
      </c>
      <c r="AJ49" s="91">
        <f t="shared" si="63"/>
        <v>0.79500000000000004</v>
      </c>
      <c r="AK49" s="91">
        <f t="shared" si="63"/>
        <v>0.82699999999999996</v>
      </c>
      <c r="AL49" s="91">
        <f t="shared" si="63"/>
        <v>0.86</v>
      </c>
      <c r="AM49" s="1"/>
      <c r="AN49" s="1"/>
    </row>
    <row r="50" spans="1:40" ht="15.75" x14ac:dyDescent="0.2">
      <c r="A50" s="77" t="s">
        <v>208</v>
      </c>
      <c r="B50" s="7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78"/>
      <c r="AB50" s="78"/>
      <c r="AC50" s="78"/>
      <c r="AD50" s="78"/>
      <c r="AE50" s="78"/>
      <c r="AF50" s="78"/>
      <c r="AG50" s="167"/>
      <c r="AH50" s="167"/>
      <c r="AI50" s="167"/>
      <c r="AJ50" s="167"/>
      <c r="AK50" s="167"/>
      <c r="AL50" s="167"/>
      <c r="AM50" s="1"/>
      <c r="AN50" s="1"/>
    </row>
    <row r="51" spans="1:40" ht="31.5" x14ac:dyDescent="0.2">
      <c r="A51" s="79" t="s">
        <v>341</v>
      </c>
      <c r="B51" s="79"/>
      <c r="C51" s="88">
        <v>0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0" t="e">
        <f t="shared" ref="AA51:AF51" si="64">AG51/U51/12*1000*1000</f>
        <v>#DIV/0!</v>
      </c>
      <c r="AB51" s="80" t="e">
        <f t="shared" si="64"/>
        <v>#DIV/0!</v>
      </c>
      <c r="AC51" s="80" t="e">
        <f t="shared" si="64"/>
        <v>#DIV/0!</v>
      </c>
      <c r="AD51" s="80" t="e">
        <f t="shared" si="64"/>
        <v>#DIV/0!</v>
      </c>
      <c r="AE51" s="80" t="e">
        <f t="shared" si="64"/>
        <v>#DIV/0!</v>
      </c>
      <c r="AF51" s="80" t="e">
        <f t="shared" si="64"/>
        <v>#DIV/0!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  <c r="AM51" s="1"/>
      <c r="AN51" s="1"/>
    </row>
    <row r="52" spans="1:40" ht="15.75" x14ac:dyDescent="0.2">
      <c r="A52" s="72"/>
      <c r="B52" s="7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73"/>
      <c r="AB52" s="73"/>
      <c r="AC52" s="73"/>
      <c r="AD52" s="73"/>
      <c r="AE52" s="73"/>
      <c r="AF52" s="73"/>
      <c r="AG52" s="87"/>
      <c r="AH52" s="87"/>
      <c r="AI52" s="87"/>
      <c r="AJ52" s="87"/>
      <c r="AK52" s="87"/>
      <c r="AL52" s="87"/>
      <c r="AM52" s="1"/>
      <c r="AN52" s="1"/>
    </row>
    <row r="53" spans="1:40" ht="15.75" x14ac:dyDescent="0.2">
      <c r="A53" s="79" t="s">
        <v>342</v>
      </c>
      <c r="B53" s="79"/>
      <c r="C53" s="88">
        <v>0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0" t="e">
        <f t="shared" ref="AA53:AF53" si="65">AG53/U53/12*1000*1000</f>
        <v>#DIV/0!</v>
      </c>
      <c r="AB53" s="80" t="e">
        <f t="shared" si="65"/>
        <v>#DIV/0!</v>
      </c>
      <c r="AC53" s="80" t="e">
        <f t="shared" si="65"/>
        <v>#DIV/0!</v>
      </c>
      <c r="AD53" s="80" t="e">
        <f t="shared" si="65"/>
        <v>#DIV/0!</v>
      </c>
      <c r="AE53" s="80" t="e">
        <f t="shared" si="65"/>
        <v>#DIV/0!</v>
      </c>
      <c r="AF53" s="80" t="e">
        <f t="shared" si="65"/>
        <v>#DIV/0!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  <c r="AM53" s="1"/>
      <c r="AN53" s="1"/>
    </row>
    <row r="54" spans="1:40" ht="15.75" x14ac:dyDescent="0.2">
      <c r="A54" s="72"/>
      <c r="B54" s="7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73"/>
      <c r="AB54" s="73"/>
      <c r="AC54" s="73"/>
      <c r="AD54" s="73"/>
      <c r="AE54" s="73"/>
      <c r="AF54" s="73"/>
      <c r="AG54" s="87"/>
      <c r="AH54" s="87"/>
      <c r="AI54" s="87"/>
      <c r="AJ54" s="87"/>
      <c r="AK54" s="87"/>
      <c r="AL54" s="87"/>
      <c r="AM54" s="1"/>
      <c r="AN54" s="1"/>
    </row>
    <row r="55" spans="1:40" ht="15.75" x14ac:dyDescent="0.2">
      <c r="A55" s="79" t="s">
        <v>344</v>
      </c>
      <c r="B55" s="79"/>
      <c r="C55" s="88">
        <f>C56+C57</f>
        <v>9.5</v>
      </c>
      <c r="D55" s="88">
        <f t="shared" ref="D55:H55" si="66">D56+D57</f>
        <v>43.1</v>
      </c>
      <c r="E55" s="88">
        <f t="shared" si="66"/>
        <v>44.1</v>
      </c>
      <c r="F55" s="88">
        <f t="shared" si="66"/>
        <v>45.6</v>
      </c>
      <c r="G55" s="88">
        <f t="shared" si="66"/>
        <v>47.3</v>
      </c>
      <c r="H55" s="88">
        <f t="shared" si="66"/>
        <v>49.2</v>
      </c>
      <c r="I55" s="88">
        <f>I56+I57</f>
        <v>12.3</v>
      </c>
      <c r="J55" s="88">
        <f t="shared" ref="J55" si="67">J56+J57</f>
        <v>43.1</v>
      </c>
      <c r="K55" s="88">
        <f t="shared" ref="K55" si="68">K56+K57</f>
        <v>44.1</v>
      </c>
      <c r="L55" s="88">
        <f t="shared" ref="L55" si="69">L56+L57</f>
        <v>45.6</v>
      </c>
      <c r="M55" s="88">
        <f t="shared" ref="M55" si="70">M56+M57</f>
        <v>47.3</v>
      </c>
      <c r="N55" s="88">
        <f t="shared" ref="N55" si="71">N56+N57</f>
        <v>49.2</v>
      </c>
      <c r="O55" s="88">
        <f t="shared" ref="O55" si="72">O56+O57</f>
        <v>-1.6800000000000002</v>
      </c>
      <c r="P55" s="88">
        <f t="shared" ref="P55" si="73">P56+P57</f>
        <v>-3.0339999999999998</v>
      </c>
      <c r="Q55" s="88">
        <f t="shared" ref="Q55" si="74">Q56+Q57</f>
        <v>-4</v>
      </c>
      <c r="R55" s="88">
        <f t="shared" ref="R55" si="75">R56+R57</f>
        <v>-5.5</v>
      </c>
      <c r="S55" s="88">
        <f t="shared" ref="S55" si="76">S56+S57</f>
        <v>-6.6</v>
      </c>
      <c r="T55" s="88">
        <f t="shared" ref="T55" si="77">T56+T57</f>
        <v>-7.4</v>
      </c>
      <c r="U55" s="88">
        <f t="shared" ref="U55" si="78">U56+U57</f>
        <v>9</v>
      </c>
      <c r="V55" s="88">
        <f t="shared" ref="V55" si="79">V56+V57</f>
        <v>4</v>
      </c>
      <c r="W55" s="88">
        <f t="shared" ref="W55" si="80">W56+W57</f>
        <v>4</v>
      </c>
      <c r="X55" s="88">
        <f t="shared" ref="X55" si="81">X56+X57</f>
        <v>4</v>
      </c>
      <c r="Y55" s="88">
        <f t="shared" ref="Y55" si="82">Y56+Y57</f>
        <v>4</v>
      </c>
      <c r="Z55" s="88">
        <f t="shared" ref="Z55" si="83">Z56+Z57</f>
        <v>4</v>
      </c>
      <c r="AA55" s="80">
        <f t="shared" ref="AA55:AF56" si="84">AG55/U55/12*1000*1000</f>
        <v>19537.037037037036</v>
      </c>
      <c r="AB55" s="80">
        <f t="shared" si="84"/>
        <v>15333.333333333332</v>
      </c>
      <c r="AC55" s="80">
        <f t="shared" si="84"/>
        <v>15937.5</v>
      </c>
      <c r="AD55" s="80">
        <f t="shared" si="84"/>
        <v>16562.5</v>
      </c>
      <c r="AE55" s="80">
        <f t="shared" si="84"/>
        <v>17229.166666666668</v>
      </c>
      <c r="AF55" s="80">
        <f t="shared" si="84"/>
        <v>17916.666666666668</v>
      </c>
      <c r="AG55" s="88">
        <f>AG56+AG57</f>
        <v>2.11</v>
      </c>
      <c r="AH55" s="88">
        <f t="shared" ref="AH55:AL55" si="85">AH56+AH57</f>
        <v>0.73599999999999999</v>
      </c>
      <c r="AI55" s="88">
        <f t="shared" si="85"/>
        <v>0.76500000000000001</v>
      </c>
      <c r="AJ55" s="88">
        <f t="shared" si="85"/>
        <v>0.79500000000000004</v>
      </c>
      <c r="AK55" s="88">
        <f t="shared" si="85"/>
        <v>0.82699999999999996</v>
      </c>
      <c r="AL55" s="88">
        <f t="shared" si="85"/>
        <v>0.86</v>
      </c>
      <c r="AM55" s="1"/>
      <c r="AN55" s="1"/>
    </row>
    <row r="56" spans="1:40" ht="47.25" x14ac:dyDescent="0.2">
      <c r="A56" s="72" t="s">
        <v>294</v>
      </c>
      <c r="B56" s="72" t="s">
        <v>295</v>
      </c>
      <c r="C56" s="87">
        <v>9.5</v>
      </c>
      <c r="D56" s="87">
        <v>43.1</v>
      </c>
      <c r="E56" s="87">
        <v>44.1</v>
      </c>
      <c r="F56" s="87">
        <v>45.6</v>
      </c>
      <c r="G56" s="87">
        <v>47.3</v>
      </c>
      <c r="H56" s="87">
        <v>49.2</v>
      </c>
      <c r="I56" s="87">
        <v>9.5</v>
      </c>
      <c r="J56" s="87">
        <v>43.1</v>
      </c>
      <c r="K56" s="87">
        <v>44.1</v>
      </c>
      <c r="L56" s="87">
        <v>45.6</v>
      </c>
      <c r="M56" s="87">
        <v>47.3</v>
      </c>
      <c r="N56" s="87">
        <v>49.2</v>
      </c>
      <c r="O56" s="87">
        <v>-1.3</v>
      </c>
      <c r="P56" s="87">
        <v>-2.4</v>
      </c>
      <c r="Q56" s="87">
        <v>-4</v>
      </c>
      <c r="R56" s="87">
        <v>-5.5</v>
      </c>
      <c r="S56" s="87">
        <v>-6.6</v>
      </c>
      <c r="T56" s="87">
        <v>-7.4</v>
      </c>
      <c r="U56" s="87">
        <v>3</v>
      </c>
      <c r="V56" s="87">
        <v>4</v>
      </c>
      <c r="W56" s="87">
        <v>4</v>
      </c>
      <c r="X56" s="87">
        <v>4</v>
      </c>
      <c r="Y56" s="87">
        <v>4</v>
      </c>
      <c r="Z56" s="87">
        <v>4</v>
      </c>
      <c r="AA56" s="73">
        <f t="shared" si="84"/>
        <v>20361.111111111109</v>
      </c>
      <c r="AB56" s="73">
        <f t="shared" si="84"/>
        <v>15333.333333333332</v>
      </c>
      <c r="AC56" s="73">
        <f t="shared" si="84"/>
        <v>15937.5</v>
      </c>
      <c r="AD56" s="73">
        <f t="shared" si="84"/>
        <v>16562.5</v>
      </c>
      <c r="AE56" s="73">
        <f t="shared" si="84"/>
        <v>17229.166666666668</v>
      </c>
      <c r="AF56" s="73">
        <f t="shared" si="84"/>
        <v>17916.666666666668</v>
      </c>
      <c r="AG56" s="87">
        <v>0.73299999999999998</v>
      </c>
      <c r="AH56" s="87">
        <v>0.73599999999999999</v>
      </c>
      <c r="AI56" s="87">
        <v>0.76500000000000001</v>
      </c>
      <c r="AJ56" s="87">
        <v>0.79500000000000004</v>
      </c>
      <c r="AK56" s="87">
        <v>0.82699999999999996</v>
      </c>
      <c r="AL56" s="87">
        <v>0.86</v>
      </c>
      <c r="AM56" s="38"/>
      <c r="AN56" s="1"/>
    </row>
    <row r="57" spans="1:40" ht="47.25" x14ac:dyDescent="0.2">
      <c r="A57" s="72" t="s">
        <v>367</v>
      </c>
      <c r="B57" s="72" t="s">
        <v>295</v>
      </c>
      <c r="C57" s="87">
        <v>0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  <c r="I57" s="87">
        <v>2.8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-0.38</v>
      </c>
      <c r="P57" s="87">
        <v>-0.63400000000000001</v>
      </c>
      <c r="Q57" s="87">
        <v>0</v>
      </c>
      <c r="R57" s="87">
        <v>0</v>
      </c>
      <c r="S57" s="87">
        <v>0</v>
      </c>
      <c r="T57" s="87">
        <v>0</v>
      </c>
      <c r="U57" s="87">
        <v>6</v>
      </c>
      <c r="V57" s="87">
        <v>0</v>
      </c>
      <c r="W57" s="87">
        <v>0</v>
      </c>
      <c r="X57" s="87">
        <v>0</v>
      </c>
      <c r="Y57" s="87">
        <v>0</v>
      </c>
      <c r="Z57" s="87">
        <v>0</v>
      </c>
      <c r="AA57" s="73">
        <f t="shared" ref="AA57:AF57" si="86">AG57/U57/12*1000*1000</f>
        <v>19125</v>
      </c>
      <c r="AB57" s="73" t="e">
        <f t="shared" si="86"/>
        <v>#DIV/0!</v>
      </c>
      <c r="AC57" s="73" t="e">
        <f t="shared" si="86"/>
        <v>#DIV/0!</v>
      </c>
      <c r="AD57" s="73" t="e">
        <f t="shared" si="86"/>
        <v>#DIV/0!</v>
      </c>
      <c r="AE57" s="73" t="e">
        <f t="shared" si="86"/>
        <v>#DIV/0!</v>
      </c>
      <c r="AF57" s="73" t="e">
        <f t="shared" si="86"/>
        <v>#DIV/0!</v>
      </c>
      <c r="AG57" s="87">
        <v>1.377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1"/>
      <c r="AN57" s="1"/>
    </row>
    <row r="58" spans="1:40" ht="15.75" x14ac:dyDescent="0.2">
      <c r="A58" s="72"/>
      <c r="B58" s="7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73"/>
      <c r="AB58" s="73"/>
      <c r="AC58" s="73"/>
      <c r="AD58" s="73"/>
      <c r="AE58" s="73"/>
      <c r="AF58" s="73"/>
      <c r="AG58" s="87"/>
      <c r="AH58" s="87"/>
      <c r="AI58" s="87"/>
      <c r="AJ58" s="87"/>
      <c r="AK58" s="87"/>
      <c r="AL58" s="87"/>
      <c r="AM58" s="1"/>
      <c r="AN58" s="1"/>
    </row>
    <row r="59" spans="1:40" ht="31.5" x14ac:dyDescent="0.2">
      <c r="A59" s="74" t="s">
        <v>215</v>
      </c>
      <c r="B59" s="74"/>
      <c r="C59" s="91">
        <f>C61+C63+C65</f>
        <v>0</v>
      </c>
      <c r="D59" s="91">
        <f t="shared" ref="D59:Z59" si="87">D61+D63+D65</f>
        <v>0</v>
      </c>
      <c r="E59" s="91">
        <f t="shared" si="87"/>
        <v>0</v>
      </c>
      <c r="F59" s="91">
        <f t="shared" si="87"/>
        <v>0</v>
      </c>
      <c r="G59" s="91">
        <f t="shared" si="87"/>
        <v>0</v>
      </c>
      <c r="H59" s="91">
        <f t="shared" si="87"/>
        <v>0</v>
      </c>
      <c r="I59" s="91">
        <f t="shared" si="87"/>
        <v>0</v>
      </c>
      <c r="J59" s="91">
        <f t="shared" si="87"/>
        <v>0</v>
      </c>
      <c r="K59" s="91">
        <f t="shared" si="87"/>
        <v>0</v>
      </c>
      <c r="L59" s="91">
        <f t="shared" si="87"/>
        <v>0</v>
      </c>
      <c r="M59" s="91">
        <f t="shared" si="87"/>
        <v>0</v>
      </c>
      <c r="N59" s="91">
        <f t="shared" si="87"/>
        <v>0</v>
      </c>
      <c r="O59" s="91">
        <f t="shared" si="87"/>
        <v>0</v>
      </c>
      <c r="P59" s="91">
        <f t="shared" si="87"/>
        <v>0</v>
      </c>
      <c r="Q59" s="91">
        <f t="shared" si="87"/>
        <v>0</v>
      </c>
      <c r="R59" s="91">
        <f t="shared" si="87"/>
        <v>0</v>
      </c>
      <c r="S59" s="91">
        <f t="shared" si="87"/>
        <v>0</v>
      </c>
      <c r="T59" s="91">
        <f t="shared" si="87"/>
        <v>0</v>
      </c>
      <c r="U59" s="91">
        <f t="shared" si="87"/>
        <v>0</v>
      </c>
      <c r="V59" s="91">
        <f t="shared" si="87"/>
        <v>0</v>
      </c>
      <c r="W59" s="91">
        <f t="shared" si="87"/>
        <v>0</v>
      </c>
      <c r="X59" s="91">
        <f t="shared" si="87"/>
        <v>0</v>
      </c>
      <c r="Y59" s="91">
        <f t="shared" si="87"/>
        <v>0</v>
      </c>
      <c r="Z59" s="91">
        <f t="shared" si="87"/>
        <v>0</v>
      </c>
      <c r="AA59" s="75" t="e">
        <f t="shared" ref="AA59:AF59" si="88">AG59/U59/12*1000*1000</f>
        <v>#DIV/0!</v>
      </c>
      <c r="AB59" s="75" t="e">
        <f t="shared" si="88"/>
        <v>#DIV/0!</v>
      </c>
      <c r="AC59" s="75" t="e">
        <f t="shared" si="88"/>
        <v>#DIV/0!</v>
      </c>
      <c r="AD59" s="75" t="e">
        <f t="shared" si="88"/>
        <v>#DIV/0!</v>
      </c>
      <c r="AE59" s="75" t="e">
        <f t="shared" si="88"/>
        <v>#DIV/0!</v>
      </c>
      <c r="AF59" s="75" t="e">
        <f t="shared" si="88"/>
        <v>#DIV/0!</v>
      </c>
      <c r="AG59" s="91">
        <f t="shared" ref="AG59:AL59" si="89">AG61+AG63+AG65</f>
        <v>0</v>
      </c>
      <c r="AH59" s="91">
        <f t="shared" si="89"/>
        <v>0</v>
      </c>
      <c r="AI59" s="91">
        <f t="shared" si="89"/>
        <v>0</v>
      </c>
      <c r="AJ59" s="91">
        <f t="shared" si="89"/>
        <v>0</v>
      </c>
      <c r="AK59" s="91">
        <f t="shared" si="89"/>
        <v>0</v>
      </c>
      <c r="AL59" s="91">
        <f t="shared" si="89"/>
        <v>0</v>
      </c>
      <c r="AM59" s="1"/>
      <c r="AN59" s="1"/>
    </row>
    <row r="60" spans="1:40" ht="15.75" x14ac:dyDescent="0.2">
      <c r="A60" s="77" t="s">
        <v>208</v>
      </c>
      <c r="B60" s="7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78"/>
      <c r="AB60" s="78"/>
      <c r="AC60" s="78"/>
      <c r="AD60" s="78"/>
      <c r="AE60" s="78"/>
      <c r="AF60" s="78"/>
      <c r="AG60" s="167"/>
      <c r="AH60" s="167"/>
      <c r="AI60" s="167"/>
      <c r="AJ60" s="167"/>
      <c r="AK60" s="167"/>
      <c r="AL60" s="167"/>
      <c r="AM60" s="1"/>
      <c r="AN60" s="1"/>
    </row>
    <row r="61" spans="1:40" ht="31.5" x14ac:dyDescent="0.2">
      <c r="A61" s="79" t="s">
        <v>341</v>
      </c>
      <c r="B61" s="79"/>
      <c r="C61" s="88">
        <f>C62</f>
        <v>0</v>
      </c>
      <c r="D61" s="88">
        <f t="shared" ref="D61:Z61" si="90">D62</f>
        <v>0</v>
      </c>
      <c r="E61" s="88">
        <f t="shared" si="90"/>
        <v>0</v>
      </c>
      <c r="F61" s="88">
        <f t="shared" si="90"/>
        <v>0</v>
      </c>
      <c r="G61" s="88">
        <f t="shared" si="90"/>
        <v>0</v>
      </c>
      <c r="H61" s="88">
        <f t="shared" si="90"/>
        <v>0</v>
      </c>
      <c r="I61" s="88">
        <f t="shared" si="90"/>
        <v>0</v>
      </c>
      <c r="J61" s="88">
        <f t="shared" si="90"/>
        <v>0</v>
      </c>
      <c r="K61" s="88">
        <f t="shared" si="90"/>
        <v>0</v>
      </c>
      <c r="L61" s="88">
        <f t="shared" si="90"/>
        <v>0</v>
      </c>
      <c r="M61" s="88">
        <f t="shared" si="90"/>
        <v>0</v>
      </c>
      <c r="N61" s="88">
        <f t="shared" si="90"/>
        <v>0</v>
      </c>
      <c r="O61" s="88">
        <f t="shared" si="90"/>
        <v>0</v>
      </c>
      <c r="P61" s="88">
        <f t="shared" si="90"/>
        <v>0</v>
      </c>
      <c r="Q61" s="88">
        <f t="shared" si="90"/>
        <v>0</v>
      </c>
      <c r="R61" s="88">
        <f t="shared" si="90"/>
        <v>0</v>
      </c>
      <c r="S61" s="88">
        <f t="shared" si="90"/>
        <v>0</v>
      </c>
      <c r="T61" s="88">
        <f t="shared" si="90"/>
        <v>0</v>
      </c>
      <c r="U61" s="88">
        <f t="shared" si="90"/>
        <v>0</v>
      </c>
      <c r="V61" s="88">
        <f t="shared" si="90"/>
        <v>0</v>
      </c>
      <c r="W61" s="88">
        <f t="shared" si="90"/>
        <v>0</v>
      </c>
      <c r="X61" s="88">
        <f t="shared" si="90"/>
        <v>0</v>
      </c>
      <c r="Y61" s="88">
        <f t="shared" si="90"/>
        <v>0</v>
      </c>
      <c r="Z61" s="88">
        <f t="shared" si="90"/>
        <v>0</v>
      </c>
      <c r="AA61" s="80" t="e">
        <f t="shared" ref="AA61:AF61" si="91">AG61/U61/12*1000*1000</f>
        <v>#DIV/0!</v>
      </c>
      <c r="AB61" s="80" t="e">
        <f t="shared" si="91"/>
        <v>#DIV/0!</v>
      </c>
      <c r="AC61" s="80" t="e">
        <f t="shared" si="91"/>
        <v>#DIV/0!</v>
      </c>
      <c r="AD61" s="80" t="e">
        <f t="shared" si="91"/>
        <v>#DIV/0!</v>
      </c>
      <c r="AE61" s="80" t="e">
        <f t="shared" si="91"/>
        <v>#DIV/0!</v>
      </c>
      <c r="AF61" s="80" t="e">
        <f t="shared" si="91"/>
        <v>#DIV/0!</v>
      </c>
      <c r="AG61" s="88">
        <f t="shared" ref="AG61:AL61" si="92">AG62</f>
        <v>0</v>
      </c>
      <c r="AH61" s="88">
        <f t="shared" si="92"/>
        <v>0</v>
      </c>
      <c r="AI61" s="88">
        <f t="shared" si="92"/>
        <v>0</v>
      </c>
      <c r="AJ61" s="88">
        <f t="shared" si="92"/>
        <v>0</v>
      </c>
      <c r="AK61" s="88">
        <f t="shared" si="92"/>
        <v>0</v>
      </c>
      <c r="AL61" s="88">
        <f t="shared" si="92"/>
        <v>0</v>
      </c>
      <c r="AM61" s="1"/>
      <c r="AN61" s="1"/>
    </row>
    <row r="62" spans="1:40" ht="15.75" x14ac:dyDescent="0.2">
      <c r="A62" s="72"/>
      <c r="B62" s="7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73"/>
      <c r="AB62" s="73"/>
      <c r="AC62" s="73"/>
      <c r="AD62" s="73"/>
      <c r="AE62" s="73"/>
      <c r="AF62" s="73"/>
      <c r="AG62" s="87"/>
      <c r="AH62" s="87"/>
      <c r="AI62" s="87"/>
      <c r="AJ62" s="87"/>
      <c r="AK62" s="87"/>
      <c r="AL62" s="87"/>
      <c r="AM62" s="1"/>
      <c r="AN62" s="1"/>
    </row>
    <row r="63" spans="1:40" ht="15.75" x14ac:dyDescent="0.2">
      <c r="A63" s="79" t="s">
        <v>342</v>
      </c>
      <c r="B63" s="79"/>
      <c r="C63" s="88">
        <v>0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  <c r="Z63" s="88">
        <v>0</v>
      </c>
      <c r="AA63" s="80" t="e">
        <f t="shared" ref="AA63:AF63" si="93">AG63/U63/12*1000*1000</f>
        <v>#DIV/0!</v>
      </c>
      <c r="AB63" s="80" t="e">
        <f t="shared" si="93"/>
        <v>#DIV/0!</v>
      </c>
      <c r="AC63" s="80" t="e">
        <f t="shared" si="93"/>
        <v>#DIV/0!</v>
      </c>
      <c r="AD63" s="80" t="e">
        <f t="shared" si="93"/>
        <v>#DIV/0!</v>
      </c>
      <c r="AE63" s="80" t="e">
        <f t="shared" si="93"/>
        <v>#DIV/0!</v>
      </c>
      <c r="AF63" s="80" t="e">
        <f t="shared" si="93"/>
        <v>#DIV/0!</v>
      </c>
      <c r="AG63" s="88">
        <v>0</v>
      </c>
      <c r="AH63" s="88">
        <v>0</v>
      </c>
      <c r="AI63" s="88">
        <v>0</v>
      </c>
      <c r="AJ63" s="88">
        <v>0</v>
      </c>
      <c r="AK63" s="88">
        <v>0</v>
      </c>
      <c r="AL63" s="88">
        <v>0</v>
      </c>
      <c r="AM63" s="1"/>
      <c r="AN63" s="1"/>
    </row>
    <row r="64" spans="1:40" ht="15.75" x14ac:dyDescent="0.2">
      <c r="A64" s="72"/>
      <c r="B64" s="7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73"/>
      <c r="AB64" s="73"/>
      <c r="AC64" s="73"/>
      <c r="AD64" s="73"/>
      <c r="AE64" s="73"/>
      <c r="AF64" s="73"/>
      <c r="AG64" s="87"/>
      <c r="AH64" s="87"/>
      <c r="AI64" s="87"/>
      <c r="AJ64" s="87"/>
      <c r="AK64" s="87"/>
      <c r="AL64" s="87"/>
      <c r="AM64" s="1"/>
      <c r="AN64" s="1"/>
    </row>
    <row r="65" spans="1:40" ht="15.75" x14ac:dyDescent="0.2">
      <c r="A65" s="79" t="s">
        <v>343</v>
      </c>
      <c r="B65" s="79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0" t="e">
        <f t="shared" ref="AA65:AF65" si="94">AG65/U65/12*1000*1000</f>
        <v>#DIV/0!</v>
      </c>
      <c r="AB65" s="80" t="e">
        <f t="shared" si="94"/>
        <v>#DIV/0!</v>
      </c>
      <c r="AC65" s="80" t="e">
        <f t="shared" si="94"/>
        <v>#DIV/0!</v>
      </c>
      <c r="AD65" s="80" t="e">
        <f t="shared" si="94"/>
        <v>#DIV/0!</v>
      </c>
      <c r="AE65" s="80" t="e">
        <f t="shared" si="94"/>
        <v>#DIV/0!</v>
      </c>
      <c r="AF65" s="80" t="e">
        <f t="shared" si="94"/>
        <v>#DIV/0!</v>
      </c>
      <c r="AG65" s="88"/>
      <c r="AH65" s="88"/>
      <c r="AI65" s="88"/>
      <c r="AJ65" s="88"/>
      <c r="AK65" s="88"/>
      <c r="AL65" s="88"/>
      <c r="AM65" s="1"/>
      <c r="AN65" s="1"/>
    </row>
    <row r="66" spans="1:40" ht="15.75" x14ac:dyDescent="0.2">
      <c r="A66" s="72"/>
      <c r="B66" s="7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73"/>
      <c r="AB66" s="73"/>
      <c r="AC66" s="73"/>
      <c r="AD66" s="73"/>
      <c r="AE66" s="73"/>
      <c r="AF66" s="73"/>
      <c r="AG66" s="87"/>
      <c r="AH66" s="87"/>
      <c r="AI66" s="87"/>
      <c r="AJ66" s="87"/>
      <c r="AK66" s="87"/>
      <c r="AL66" s="87"/>
      <c r="AM66" s="1"/>
      <c r="AN66" s="1"/>
    </row>
    <row r="67" spans="1:40" ht="15.75" x14ac:dyDescent="0.2">
      <c r="A67" s="72"/>
      <c r="B67" s="7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73"/>
      <c r="AB67" s="73"/>
      <c r="AC67" s="73"/>
      <c r="AD67" s="73"/>
      <c r="AE67" s="73"/>
      <c r="AF67" s="73"/>
      <c r="AG67" s="87"/>
      <c r="AH67" s="87"/>
      <c r="AI67" s="87"/>
      <c r="AJ67" s="87"/>
      <c r="AK67" s="87"/>
      <c r="AL67" s="87"/>
      <c r="AM67" s="1"/>
      <c r="AN67" s="1"/>
    </row>
    <row r="68" spans="1:40" ht="47.25" hidden="1" x14ac:dyDescent="0.2">
      <c r="A68" s="74" t="s">
        <v>216</v>
      </c>
      <c r="B68" s="74"/>
      <c r="C68" s="91">
        <f>SUM(C70:C85)</f>
        <v>0</v>
      </c>
      <c r="D68" s="91">
        <f t="shared" ref="D68:AL68" si="95">SUM(D70:D85)</f>
        <v>0</v>
      </c>
      <c r="E68" s="91">
        <f t="shared" si="95"/>
        <v>0</v>
      </c>
      <c r="F68" s="91">
        <f t="shared" si="95"/>
        <v>0</v>
      </c>
      <c r="G68" s="91">
        <f t="shared" si="95"/>
        <v>0</v>
      </c>
      <c r="H68" s="91">
        <f t="shared" si="95"/>
        <v>0</v>
      </c>
      <c r="I68" s="91">
        <f t="shared" si="95"/>
        <v>0</v>
      </c>
      <c r="J68" s="91">
        <f t="shared" si="95"/>
        <v>0</v>
      </c>
      <c r="K68" s="91">
        <f t="shared" si="95"/>
        <v>0</v>
      </c>
      <c r="L68" s="91">
        <f t="shared" si="95"/>
        <v>0</v>
      </c>
      <c r="M68" s="91">
        <f t="shared" si="95"/>
        <v>0</v>
      </c>
      <c r="N68" s="91">
        <f t="shared" si="95"/>
        <v>0</v>
      </c>
      <c r="O68" s="91">
        <f t="shared" si="95"/>
        <v>0</v>
      </c>
      <c r="P68" s="91">
        <f t="shared" si="95"/>
        <v>0</v>
      </c>
      <c r="Q68" s="91">
        <f t="shared" si="95"/>
        <v>0</v>
      </c>
      <c r="R68" s="91">
        <f t="shared" si="95"/>
        <v>0</v>
      </c>
      <c r="S68" s="91">
        <f t="shared" si="95"/>
        <v>0</v>
      </c>
      <c r="T68" s="91">
        <f t="shared" si="95"/>
        <v>0</v>
      </c>
      <c r="U68" s="91">
        <f t="shared" si="95"/>
        <v>0</v>
      </c>
      <c r="V68" s="91">
        <f t="shared" si="95"/>
        <v>0</v>
      </c>
      <c r="W68" s="91">
        <f t="shared" si="95"/>
        <v>0</v>
      </c>
      <c r="X68" s="91">
        <f t="shared" si="95"/>
        <v>0</v>
      </c>
      <c r="Y68" s="91">
        <f t="shared" si="95"/>
        <v>0</v>
      </c>
      <c r="Z68" s="91">
        <f t="shared" si="95"/>
        <v>0</v>
      </c>
      <c r="AA68" s="75" t="e">
        <f t="shared" ref="AA68:AF68" si="96">AVERAGE(AA70:AA85)</f>
        <v>#DIV/0!</v>
      </c>
      <c r="AB68" s="75" t="e">
        <f t="shared" si="96"/>
        <v>#DIV/0!</v>
      </c>
      <c r="AC68" s="75" t="e">
        <f t="shared" si="96"/>
        <v>#DIV/0!</v>
      </c>
      <c r="AD68" s="75" t="e">
        <f t="shared" si="96"/>
        <v>#DIV/0!</v>
      </c>
      <c r="AE68" s="75" t="e">
        <f t="shared" si="96"/>
        <v>#DIV/0!</v>
      </c>
      <c r="AF68" s="75" t="e">
        <f t="shared" si="96"/>
        <v>#DIV/0!</v>
      </c>
      <c r="AG68" s="91">
        <f t="shared" si="95"/>
        <v>0</v>
      </c>
      <c r="AH68" s="91">
        <f t="shared" si="95"/>
        <v>0</v>
      </c>
      <c r="AI68" s="91">
        <f t="shared" si="95"/>
        <v>0</v>
      </c>
      <c r="AJ68" s="91">
        <f t="shared" si="95"/>
        <v>0</v>
      </c>
      <c r="AK68" s="91">
        <f t="shared" si="95"/>
        <v>0</v>
      </c>
      <c r="AL68" s="91">
        <f t="shared" si="95"/>
        <v>0</v>
      </c>
      <c r="AM68" s="1"/>
      <c r="AN68" s="1"/>
    </row>
    <row r="69" spans="1:40" ht="15.75" hidden="1" x14ac:dyDescent="0.2">
      <c r="A69" s="77" t="s">
        <v>208</v>
      </c>
      <c r="B69" s="7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78"/>
      <c r="AB69" s="78"/>
      <c r="AC69" s="78"/>
      <c r="AD69" s="78"/>
      <c r="AE69" s="78"/>
      <c r="AF69" s="78"/>
      <c r="AG69" s="167"/>
      <c r="AH69" s="167"/>
      <c r="AI69" s="167"/>
      <c r="AJ69" s="167"/>
      <c r="AK69" s="167"/>
      <c r="AL69" s="167"/>
      <c r="AM69" s="1"/>
      <c r="AN69" s="1"/>
    </row>
    <row r="70" spans="1:40" ht="15.75" hidden="1" x14ac:dyDescent="0.2">
      <c r="A70" s="72"/>
      <c r="B70" s="7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73"/>
      <c r="AB70" s="73"/>
      <c r="AC70" s="73"/>
      <c r="AD70" s="73"/>
      <c r="AE70" s="73"/>
      <c r="AF70" s="73"/>
      <c r="AG70" s="87"/>
      <c r="AH70" s="87"/>
      <c r="AI70" s="87"/>
      <c r="AJ70" s="87"/>
      <c r="AK70" s="87"/>
      <c r="AL70" s="87"/>
      <c r="AM70" s="1"/>
      <c r="AN70" s="1"/>
    </row>
    <row r="71" spans="1:40" ht="15.75" hidden="1" x14ac:dyDescent="0.2">
      <c r="A71" s="72"/>
      <c r="B71" s="72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73"/>
      <c r="AB71" s="73"/>
      <c r="AC71" s="73"/>
      <c r="AD71" s="73"/>
      <c r="AE71" s="73"/>
      <c r="AF71" s="73"/>
      <c r="AG71" s="87"/>
      <c r="AH71" s="87"/>
      <c r="AI71" s="87"/>
      <c r="AJ71" s="87"/>
      <c r="AK71" s="87"/>
      <c r="AL71" s="87"/>
      <c r="AM71" s="1"/>
      <c r="AN71" s="1"/>
    </row>
    <row r="72" spans="1:40" ht="15.75" hidden="1" x14ac:dyDescent="0.2">
      <c r="A72" s="72"/>
      <c r="B72" s="72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73"/>
      <c r="AB72" s="73"/>
      <c r="AC72" s="73"/>
      <c r="AD72" s="73"/>
      <c r="AE72" s="73"/>
      <c r="AF72" s="73"/>
      <c r="AG72" s="87"/>
      <c r="AH72" s="87"/>
      <c r="AI72" s="87"/>
      <c r="AJ72" s="87"/>
      <c r="AK72" s="87"/>
      <c r="AL72" s="87"/>
      <c r="AM72" s="1"/>
      <c r="AN72" s="1"/>
    </row>
    <row r="73" spans="1:40" ht="15.75" hidden="1" x14ac:dyDescent="0.2">
      <c r="A73" s="72"/>
      <c r="B73" s="7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73"/>
      <c r="AB73" s="73"/>
      <c r="AC73" s="73"/>
      <c r="AD73" s="73"/>
      <c r="AE73" s="73"/>
      <c r="AF73" s="73"/>
      <c r="AG73" s="87"/>
      <c r="AH73" s="87"/>
      <c r="AI73" s="87"/>
      <c r="AJ73" s="87"/>
      <c r="AK73" s="87"/>
      <c r="AL73" s="87"/>
      <c r="AM73" s="1"/>
      <c r="AN73" s="1"/>
    </row>
    <row r="74" spans="1:40" ht="15.75" hidden="1" x14ac:dyDescent="0.2">
      <c r="A74" s="72"/>
      <c r="B74" s="7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73"/>
      <c r="AB74" s="73"/>
      <c r="AC74" s="73"/>
      <c r="AD74" s="73"/>
      <c r="AE74" s="73"/>
      <c r="AF74" s="73"/>
      <c r="AG74" s="87"/>
      <c r="AH74" s="87"/>
      <c r="AI74" s="87"/>
      <c r="AJ74" s="87"/>
      <c r="AK74" s="87"/>
      <c r="AL74" s="87"/>
      <c r="AM74" s="1"/>
      <c r="AN74" s="1"/>
    </row>
    <row r="75" spans="1:40" ht="15.75" hidden="1" x14ac:dyDescent="0.2">
      <c r="A75" s="72"/>
      <c r="B75" s="7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73"/>
      <c r="AB75" s="73"/>
      <c r="AC75" s="73"/>
      <c r="AD75" s="73"/>
      <c r="AE75" s="73"/>
      <c r="AF75" s="73"/>
      <c r="AG75" s="87"/>
      <c r="AH75" s="87"/>
      <c r="AI75" s="87"/>
      <c r="AJ75" s="87"/>
      <c r="AK75" s="87"/>
      <c r="AL75" s="87"/>
      <c r="AM75" s="1"/>
      <c r="AN75" s="1"/>
    </row>
    <row r="76" spans="1:40" ht="15.75" hidden="1" x14ac:dyDescent="0.2">
      <c r="A76" s="72"/>
      <c r="B76" s="7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73"/>
      <c r="AB76" s="73"/>
      <c r="AC76" s="73"/>
      <c r="AD76" s="73"/>
      <c r="AE76" s="73"/>
      <c r="AF76" s="73"/>
      <c r="AG76" s="87"/>
      <c r="AH76" s="87"/>
      <c r="AI76" s="87"/>
      <c r="AJ76" s="87"/>
      <c r="AK76" s="87"/>
      <c r="AL76" s="87"/>
      <c r="AM76" s="1"/>
      <c r="AN76" s="1"/>
    </row>
    <row r="77" spans="1:40" ht="15.75" hidden="1" x14ac:dyDescent="0.2">
      <c r="A77" s="72"/>
      <c r="B77" s="7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73"/>
      <c r="AB77" s="73"/>
      <c r="AC77" s="73"/>
      <c r="AD77" s="73"/>
      <c r="AE77" s="73"/>
      <c r="AF77" s="73"/>
      <c r="AG77" s="87"/>
      <c r="AH77" s="87"/>
      <c r="AI77" s="87"/>
      <c r="AJ77" s="87"/>
      <c r="AK77" s="87"/>
      <c r="AL77" s="87"/>
      <c r="AM77" s="1"/>
      <c r="AN77" s="1"/>
    </row>
    <row r="78" spans="1:40" ht="15.75" hidden="1" x14ac:dyDescent="0.2">
      <c r="A78" s="72"/>
      <c r="B78" s="7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73"/>
      <c r="AB78" s="73"/>
      <c r="AC78" s="73"/>
      <c r="AD78" s="73"/>
      <c r="AE78" s="73"/>
      <c r="AF78" s="73"/>
      <c r="AG78" s="87"/>
      <c r="AH78" s="87"/>
      <c r="AI78" s="87"/>
      <c r="AJ78" s="87"/>
      <c r="AK78" s="87"/>
      <c r="AL78" s="87"/>
      <c r="AM78" s="1"/>
      <c r="AN78" s="1"/>
    </row>
    <row r="79" spans="1:40" ht="15.75" hidden="1" x14ac:dyDescent="0.2">
      <c r="A79" s="72"/>
      <c r="B79" s="7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73"/>
      <c r="AB79" s="73"/>
      <c r="AC79" s="73"/>
      <c r="AD79" s="73"/>
      <c r="AE79" s="73"/>
      <c r="AF79" s="73"/>
      <c r="AG79" s="87"/>
      <c r="AH79" s="87"/>
      <c r="AI79" s="87"/>
      <c r="AJ79" s="87"/>
      <c r="AK79" s="87"/>
      <c r="AL79" s="87"/>
      <c r="AM79" s="1"/>
      <c r="AN79" s="1"/>
    </row>
    <row r="80" spans="1:40" ht="15.75" hidden="1" x14ac:dyDescent="0.2">
      <c r="A80" s="72"/>
      <c r="B80" s="7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73"/>
      <c r="AB80" s="73"/>
      <c r="AC80" s="73"/>
      <c r="AD80" s="73"/>
      <c r="AE80" s="73"/>
      <c r="AF80" s="73"/>
      <c r="AG80" s="87"/>
      <c r="AH80" s="87"/>
      <c r="AI80" s="87"/>
      <c r="AJ80" s="87"/>
      <c r="AK80" s="87"/>
      <c r="AL80" s="87"/>
      <c r="AM80" s="1"/>
      <c r="AN80" s="1"/>
    </row>
    <row r="81" spans="1:40" ht="15.75" hidden="1" x14ac:dyDescent="0.2">
      <c r="A81" s="72"/>
      <c r="B81" s="72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73"/>
      <c r="AB81" s="73"/>
      <c r="AC81" s="73"/>
      <c r="AD81" s="73"/>
      <c r="AE81" s="73"/>
      <c r="AF81" s="73"/>
      <c r="AG81" s="87"/>
      <c r="AH81" s="87"/>
      <c r="AI81" s="87"/>
      <c r="AJ81" s="87"/>
      <c r="AK81" s="87"/>
      <c r="AL81" s="87"/>
      <c r="AM81" s="1"/>
      <c r="AN81" s="1"/>
    </row>
    <row r="82" spans="1:40" ht="15.75" hidden="1" x14ac:dyDescent="0.2">
      <c r="A82" s="72"/>
      <c r="B82" s="72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73"/>
      <c r="AB82" s="73"/>
      <c r="AC82" s="73"/>
      <c r="AD82" s="73"/>
      <c r="AE82" s="73"/>
      <c r="AF82" s="73"/>
      <c r="AG82" s="87"/>
      <c r="AH82" s="87"/>
      <c r="AI82" s="87"/>
      <c r="AJ82" s="87"/>
      <c r="AK82" s="87"/>
      <c r="AL82" s="87"/>
      <c r="AM82" s="1"/>
      <c r="AN82" s="1"/>
    </row>
    <row r="83" spans="1:40" ht="15.75" hidden="1" x14ac:dyDescent="0.2">
      <c r="A83" s="72"/>
      <c r="B83" s="72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73"/>
      <c r="AB83" s="73"/>
      <c r="AC83" s="73"/>
      <c r="AD83" s="73"/>
      <c r="AE83" s="73"/>
      <c r="AF83" s="73"/>
      <c r="AG83" s="87"/>
      <c r="AH83" s="87"/>
      <c r="AI83" s="87"/>
      <c r="AJ83" s="87"/>
      <c r="AK83" s="87"/>
      <c r="AL83" s="87"/>
      <c r="AM83" s="1"/>
      <c r="AN83" s="1"/>
    </row>
    <row r="84" spans="1:40" ht="15.75" hidden="1" x14ac:dyDescent="0.2">
      <c r="A84" s="72"/>
      <c r="B84" s="7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73"/>
      <c r="AB84" s="73"/>
      <c r="AC84" s="73"/>
      <c r="AD84" s="73"/>
      <c r="AE84" s="73"/>
      <c r="AF84" s="73"/>
      <c r="AG84" s="87"/>
      <c r="AH84" s="87"/>
      <c r="AI84" s="87"/>
      <c r="AJ84" s="87"/>
      <c r="AK84" s="87"/>
      <c r="AL84" s="87"/>
      <c r="AM84" s="1"/>
      <c r="AN84" s="1"/>
    </row>
    <row r="85" spans="1:40" ht="15.75" hidden="1" x14ac:dyDescent="0.2">
      <c r="A85" s="72"/>
      <c r="B85" s="7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73"/>
      <c r="AB85" s="73"/>
      <c r="AC85" s="73"/>
      <c r="AD85" s="73"/>
      <c r="AE85" s="73"/>
      <c r="AF85" s="73"/>
      <c r="AG85" s="87"/>
      <c r="AH85" s="87"/>
      <c r="AI85" s="87"/>
      <c r="AJ85" s="87"/>
      <c r="AK85" s="87"/>
      <c r="AL85" s="87"/>
      <c r="AM85" s="1"/>
      <c r="AN85" s="1"/>
    </row>
    <row r="86" spans="1:40" s="30" customFormat="1" ht="31.5" x14ac:dyDescent="0.2">
      <c r="A86" s="85" t="s">
        <v>217</v>
      </c>
      <c r="B86" s="74"/>
      <c r="C86" s="166">
        <f t="shared" ref="C86:Z86" si="97">C88+C105+C122+C139+C156+C173+C190+C207+C224+C241+C258+C275+C292+C309+C326+C343+C360+C377+C394+C411</f>
        <v>16.8</v>
      </c>
      <c r="D86" s="166">
        <f t="shared" si="97"/>
        <v>8.5</v>
      </c>
      <c r="E86" s="166">
        <f t="shared" si="97"/>
        <v>0</v>
      </c>
      <c r="F86" s="166">
        <f t="shared" si="97"/>
        <v>0</v>
      </c>
      <c r="G86" s="166">
        <f t="shared" si="97"/>
        <v>0</v>
      </c>
      <c r="H86" s="166">
        <f t="shared" si="97"/>
        <v>0</v>
      </c>
      <c r="I86" s="166">
        <f t="shared" si="97"/>
        <v>31</v>
      </c>
      <c r="J86" s="166">
        <f t="shared" si="97"/>
        <v>23.5</v>
      </c>
      <c r="K86" s="166">
        <f t="shared" si="97"/>
        <v>15.8</v>
      </c>
      <c r="L86" s="166">
        <f t="shared" si="97"/>
        <v>16.5</v>
      </c>
      <c r="M86" s="166">
        <f t="shared" si="97"/>
        <v>17.2</v>
      </c>
      <c r="N86" s="166">
        <f t="shared" si="97"/>
        <v>18</v>
      </c>
      <c r="O86" s="166">
        <f t="shared" si="97"/>
        <v>11.2</v>
      </c>
      <c r="P86" s="166">
        <f t="shared" si="97"/>
        <v>8</v>
      </c>
      <c r="Q86" s="166">
        <f t="shared" si="97"/>
        <v>6.4</v>
      </c>
      <c r="R86" s="166">
        <f t="shared" si="97"/>
        <v>6.7</v>
      </c>
      <c r="S86" s="166">
        <f t="shared" si="97"/>
        <v>6.95</v>
      </c>
      <c r="T86" s="166">
        <f t="shared" si="97"/>
        <v>7.3</v>
      </c>
      <c r="U86" s="166">
        <f t="shared" si="97"/>
        <v>20</v>
      </c>
      <c r="V86" s="166">
        <f t="shared" si="97"/>
        <v>27</v>
      </c>
      <c r="W86" s="166">
        <f t="shared" si="97"/>
        <v>9</v>
      </c>
      <c r="X86" s="166">
        <f t="shared" si="97"/>
        <v>9</v>
      </c>
      <c r="Y86" s="166">
        <f t="shared" si="97"/>
        <v>9</v>
      </c>
      <c r="Z86" s="166">
        <f t="shared" si="97"/>
        <v>9</v>
      </c>
      <c r="AA86" s="82">
        <f t="shared" ref="AA86:AF86" si="98">AG86/U86/12*1000*1000</f>
        <v>14475.000000000002</v>
      </c>
      <c r="AB86" s="82">
        <f t="shared" si="98"/>
        <v>11929.012345679015</v>
      </c>
      <c r="AC86" s="82">
        <f t="shared" si="98"/>
        <v>13148.148148148148</v>
      </c>
      <c r="AD86" s="82">
        <f t="shared" si="98"/>
        <v>13666.666666666668</v>
      </c>
      <c r="AE86" s="82">
        <f t="shared" si="98"/>
        <v>14222.222222222221</v>
      </c>
      <c r="AF86" s="82">
        <f t="shared" si="98"/>
        <v>14787.037037037036</v>
      </c>
      <c r="AG86" s="166">
        <f t="shared" ref="AG86:AL86" si="99">AG88+AG105+AG122+AG139+AG156+AG173+AG190+AG207+AG224+AG241+AG258+AG275+AG292+AG309+AG326+AG343+AG360+AG377+AG394+AG411</f>
        <v>3.4740000000000002</v>
      </c>
      <c r="AH86" s="166">
        <f t="shared" si="99"/>
        <v>3.8650000000000002</v>
      </c>
      <c r="AI86" s="166">
        <f t="shared" si="99"/>
        <v>1.42</v>
      </c>
      <c r="AJ86" s="166">
        <f t="shared" si="99"/>
        <v>1.476</v>
      </c>
      <c r="AK86" s="166">
        <f t="shared" si="99"/>
        <v>1.536</v>
      </c>
      <c r="AL86" s="166">
        <f t="shared" si="99"/>
        <v>1.597</v>
      </c>
      <c r="AM86" s="33"/>
      <c r="AN86" s="33"/>
    </row>
    <row r="87" spans="1:40" ht="15.75" x14ac:dyDescent="0.2">
      <c r="A87" s="77" t="s">
        <v>32</v>
      </c>
      <c r="B87" s="7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78"/>
      <c r="AB87" s="78"/>
      <c r="AC87" s="78"/>
      <c r="AD87" s="78"/>
      <c r="AE87" s="78"/>
      <c r="AF87" s="78"/>
      <c r="AG87" s="167"/>
      <c r="AH87" s="167"/>
      <c r="AI87" s="167"/>
      <c r="AJ87" s="167"/>
      <c r="AK87" s="167"/>
      <c r="AL87" s="167"/>
      <c r="AM87" s="1"/>
      <c r="AN87" s="1"/>
    </row>
    <row r="88" spans="1:40" ht="31.5" hidden="1" x14ac:dyDescent="0.2">
      <c r="A88" s="74" t="s">
        <v>218</v>
      </c>
      <c r="B88" s="74"/>
      <c r="C88" s="91">
        <f>C90+C92+C94</f>
        <v>0</v>
      </c>
      <c r="D88" s="91">
        <f t="shared" ref="D88:Z88" si="100">D90+D92+D94</f>
        <v>0</v>
      </c>
      <c r="E88" s="91">
        <f t="shared" si="100"/>
        <v>0</v>
      </c>
      <c r="F88" s="91">
        <f t="shared" si="100"/>
        <v>0</v>
      </c>
      <c r="G88" s="91">
        <f t="shared" si="100"/>
        <v>0</v>
      </c>
      <c r="H88" s="91">
        <f t="shared" si="100"/>
        <v>0</v>
      </c>
      <c r="I88" s="91">
        <f t="shared" si="100"/>
        <v>0</v>
      </c>
      <c r="J88" s="91">
        <f t="shared" si="100"/>
        <v>0</v>
      </c>
      <c r="K88" s="91">
        <f t="shared" si="100"/>
        <v>0</v>
      </c>
      <c r="L88" s="91">
        <f t="shared" si="100"/>
        <v>0</v>
      </c>
      <c r="M88" s="91">
        <f t="shared" si="100"/>
        <v>0</v>
      </c>
      <c r="N88" s="91">
        <f t="shared" si="100"/>
        <v>0</v>
      </c>
      <c r="O88" s="91">
        <f t="shared" si="100"/>
        <v>0</v>
      </c>
      <c r="P88" s="91">
        <f t="shared" si="100"/>
        <v>0</v>
      </c>
      <c r="Q88" s="91">
        <f t="shared" si="100"/>
        <v>0</v>
      </c>
      <c r="R88" s="91">
        <f t="shared" si="100"/>
        <v>0</v>
      </c>
      <c r="S88" s="91">
        <f t="shared" si="100"/>
        <v>0</v>
      </c>
      <c r="T88" s="91">
        <f t="shared" si="100"/>
        <v>0</v>
      </c>
      <c r="U88" s="91">
        <f t="shared" si="100"/>
        <v>0</v>
      </c>
      <c r="V88" s="91">
        <f t="shared" si="100"/>
        <v>0</v>
      </c>
      <c r="W88" s="91">
        <f t="shared" si="100"/>
        <v>0</v>
      </c>
      <c r="X88" s="91">
        <f t="shared" si="100"/>
        <v>0</v>
      </c>
      <c r="Y88" s="91">
        <f t="shared" si="100"/>
        <v>0</v>
      </c>
      <c r="Z88" s="91">
        <f t="shared" si="100"/>
        <v>0</v>
      </c>
      <c r="AA88" s="75" t="e">
        <f t="shared" ref="AA88:AF88" si="101">AG88/U88/12*1000*1000</f>
        <v>#DIV/0!</v>
      </c>
      <c r="AB88" s="75" t="e">
        <f t="shared" si="101"/>
        <v>#DIV/0!</v>
      </c>
      <c r="AC88" s="75" t="e">
        <f t="shared" si="101"/>
        <v>#DIV/0!</v>
      </c>
      <c r="AD88" s="75" t="e">
        <f t="shared" si="101"/>
        <v>#DIV/0!</v>
      </c>
      <c r="AE88" s="75" t="e">
        <f t="shared" si="101"/>
        <v>#DIV/0!</v>
      </c>
      <c r="AF88" s="75" t="e">
        <f t="shared" si="101"/>
        <v>#DIV/0!</v>
      </c>
      <c r="AG88" s="91">
        <f t="shared" ref="AG88:AL88" si="102">AG90+AG92+AG94</f>
        <v>0</v>
      </c>
      <c r="AH88" s="91">
        <f t="shared" si="102"/>
        <v>0</v>
      </c>
      <c r="AI88" s="91">
        <f t="shared" si="102"/>
        <v>0</v>
      </c>
      <c r="AJ88" s="91">
        <f t="shared" si="102"/>
        <v>0</v>
      </c>
      <c r="AK88" s="91">
        <f t="shared" si="102"/>
        <v>0</v>
      </c>
      <c r="AL88" s="91">
        <f t="shared" si="102"/>
        <v>0</v>
      </c>
      <c r="AM88" s="1"/>
      <c r="AN88" s="1"/>
    </row>
    <row r="89" spans="1:40" ht="15.75" hidden="1" x14ac:dyDescent="0.2">
      <c r="A89" s="77" t="s">
        <v>208</v>
      </c>
      <c r="B89" s="7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78"/>
      <c r="AB89" s="78"/>
      <c r="AC89" s="78"/>
      <c r="AD89" s="78"/>
      <c r="AE89" s="78"/>
      <c r="AF89" s="78"/>
      <c r="AG89" s="167"/>
      <c r="AH89" s="167"/>
      <c r="AI89" s="167"/>
      <c r="AJ89" s="167"/>
      <c r="AK89" s="167"/>
      <c r="AL89" s="167"/>
      <c r="AM89" s="1"/>
      <c r="AN89" s="1"/>
    </row>
    <row r="90" spans="1:40" ht="31.5" hidden="1" x14ac:dyDescent="0.2">
      <c r="A90" s="79" t="s">
        <v>341</v>
      </c>
      <c r="B90" s="79"/>
      <c r="C90" s="88">
        <v>0</v>
      </c>
      <c r="D90" s="88">
        <v>0</v>
      </c>
      <c r="E90" s="88">
        <v>0</v>
      </c>
      <c r="F90" s="88">
        <v>0</v>
      </c>
      <c r="G90" s="88">
        <v>0</v>
      </c>
      <c r="H90" s="88">
        <v>0</v>
      </c>
      <c r="I90" s="88">
        <v>0</v>
      </c>
      <c r="J90" s="88">
        <v>0</v>
      </c>
      <c r="K90" s="88">
        <v>0</v>
      </c>
      <c r="L90" s="88">
        <v>0</v>
      </c>
      <c r="M90" s="88">
        <v>0</v>
      </c>
      <c r="N90" s="88">
        <v>0</v>
      </c>
      <c r="O90" s="88">
        <v>0</v>
      </c>
      <c r="P90" s="88">
        <v>0</v>
      </c>
      <c r="Q90" s="88">
        <v>0</v>
      </c>
      <c r="R90" s="88">
        <v>0</v>
      </c>
      <c r="S90" s="88">
        <v>0</v>
      </c>
      <c r="T90" s="88">
        <v>0</v>
      </c>
      <c r="U90" s="88">
        <v>0</v>
      </c>
      <c r="V90" s="88">
        <v>0</v>
      </c>
      <c r="W90" s="88">
        <v>0</v>
      </c>
      <c r="X90" s="88">
        <v>0</v>
      </c>
      <c r="Y90" s="88">
        <v>0</v>
      </c>
      <c r="Z90" s="88">
        <v>0</v>
      </c>
      <c r="AA90" s="80" t="e">
        <f t="shared" ref="AA90:AF90" si="103">AG90/U90/12*1000*1000</f>
        <v>#DIV/0!</v>
      </c>
      <c r="AB90" s="80" t="e">
        <f t="shared" si="103"/>
        <v>#DIV/0!</v>
      </c>
      <c r="AC90" s="80" t="e">
        <f t="shared" si="103"/>
        <v>#DIV/0!</v>
      </c>
      <c r="AD90" s="80" t="e">
        <f t="shared" si="103"/>
        <v>#DIV/0!</v>
      </c>
      <c r="AE90" s="80" t="e">
        <f t="shared" si="103"/>
        <v>#DIV/0!</v>
      </c>
      <c r="AF90" s="80" t="e">
        <f t="shared" si="103"/>
        <v>#DIV/0!</v>
      </c>
      <c r="AG90" s="88">
        <v>0</v>
      </c>
      <c r="AH90" s="88">
        <v>0</v>
      </c>
      <c r="AI90" s="88">
        <v>0</v>
      </c>
      <c r="AJ90" s="88">
        <v>0</v>
      </c>
      <c r="AK90" s="88">
        <v>0</v>
      </c>
      <c r="AL90" s="88">
        <v>0</v>
      </c>
      <c r="AM90" s="1"/>
      <c r="AN90" s="1"/>
    </row>
    <row r="91" spans="1:40" ht="15.75" hidden="1" x14ac:dyDescent="0.2">
      <c r="A91" s="72"/>
      <c r="B91" s="7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73"/>
      <c r="AB91" s="73"/>
      <c r="AC91" s="73"/>
      <c r="AD91" s="73"/>
      <c r="AE91" s="73"/>
      <c r="AF91" s="73"/>
      <c r="AG91" s="87"/>
      <c r="AH91" s="87"/>
      <c r="AI91" s="87"/>
      <c r="AJ91" s="87"/>
      <c r="AK91" s="87"/>
      <c r="AL91" s="87"/>
      <c r="AM91" s="1"/>
      <c r="AN91" s="1"/>
    </row>
    <row r="92" spans="1:40" ht="15.75" hidden="1" x14ac:dyDescent="0.2">
      <c r="A92" s="79" t="s">
        <v>342</v>
      </c>
      <c r="B92" s="79"/>
      <c r="C92" s="88">
        <v>0</v>
      </c>
      <c r="D92" s="88">
        <v>0</v>
      </c>
      <c r="E92" s="88">
        <v>0</v>
      </c>
      <c r="F92" s="88">
        <v>0</v>
      </c>
      <c r="G92" s="88">
        <v>0</v>
      </c>
      <c r="H92" s="88">
        <v>0</v>
      </c>
      <c r="I92" s="88">
        <v>0</v>
      </c>
      <c r="J92" s="88">
        <v>0</v>
      </c>
      <c r="K92" s="88">
        <v>0</v>
      </c>
      <c r="L92" s="88">
        <v>0</v>
      </c>
      <c r="M92" s="88">
        <v>0</v>
      </c>
      <c r="N92" s="88">
        <v>0</v>
      </c>
      <c r="O92" s="88">
        <v>0</v>
      </c>
      <c r="P92" s="88">
        <v>0</v>
      </c>
      <c r="Q92" s="88">
        <v>0</v>
      </c>
      <c r="R92" s="88">
        <v>0</v>
      </c>
      <c r="S92" s="88">
        <v>0</v>
      </c>
      <c r="T92" s="88">
        <v>0</v>
      </c>
      <c r="U92" s="88">
        <v>0</v>
      </c>
      <c r="V92" s="88">
        <v>0</v>
      </c>
      <c r="W92" s="88">
        <v>0</v>
      </c>
      <c r="X92" s="88">
        <v>0</v>
      </c>
      <c r="Y92" s="88">
        <v>0</v>
      </c>
      <c r="Z92" s="88">
        <v>0</v>
      </c>
      <c r="AA92" s="80" t="e">
        <f t="shared" ref="AA92:AF92" si="104">AG92/U92/12*1000*1000</f>
        <v>#DIV/0!</v>
      </c>
      <c r="AB92" s="80" t="e">
        <f t="shared" si="104"/>
        <v>#DIV/0!</v>
      </c>
      <c r="AC92" s="80" t="e">
        <f t="shared" si="104"/>
        <v>#DIV/0!</v>
      </c>
      <c r="AD92" s="80" t="e">
        <f t="shared" si="104"/>
        <v>#DIV/0!</v>
      </c>
      <c r="AE92" s="80" t="e">
        <f t="shared" si="104"/>
        <v>#DIV/0!</v>
      </c>
      <c r="AF92" s="80" t="e">
        <f t="shared" si="104"/>
        <v>#DIV/0!</v>
      </c>
      <c r="AG92" s="88">
        <v>0</v>
      </c>
      <c r="AH92" s="88">
        <v>0</v>
      </c>
      <c r="AI92" s="88">
        <v>0</v>
      </c>
      <c r="AJ92" s="88">
        <v>0</v>
      </c>
      <c r="AK92" s="88">
        <v>0</v>
      </c>
      <c r="AL92" s="88">
        <v>0</v>
      </c>
      <c r="AM92" s="1"/>
      <c r="AN92" s="1"/>
    </row>
    <row r="93" spans="1:40" ht="15.75" hidden="1" x14ac:dyDescent="0.2">
      <c r="A93" s="72"/>
      <c r="B93" s="7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73"/>
      <c r="AB93" s="73"/>
      <c r="AC93" s="73"/>
      <c r="AD93" s="73"/>
      <c r="AE93" s="73"/>
      <c r="AF93" s="73"/>
      <c r="AG93" s="87"/>
      <c r="AH93" s="87"/>
      <c r="AI93" s="87"/>
      <c r="AJ93" s="87"/>
      <c r="AK93" s="87"/>
      <c r="AL93" s="87"/>
      <c r="AM93" s="1"/>
      <c r="AN93" s="1"/>
    </row>
    <row r="94" spans="1:40" ht="15.75" hidden="1" x14ac:dyDescent="0.2">
      <c r="A94" s="79" t="s">
        <v>343</v>
      </c>
      <c r="B94" s="79"/>
      <c r="C94" s="88">
        <f>C95</f>
        <v>0</v>
      </c>
      <c r="D94" s="88">
        <f t="shared" ref="D94:Z94" si="105">D95</f>
        <v>0</v>
      </c>
      <c r="E94" s="88">
        <f t="shared" si="105"/>
        <v>0</v>
      </c>
      <c r="F94" s="88">
        <f t="shared" si="105"/>
        <v>0</v>
      </c>
      <c r="G94" s="88">
        <f t="shared" si="105"/>
        <v>0</v>
      </c>
      <c r="H94" s="88">
        <f t="shared" si="105"/>
        <v>0</v>
      </c>
      <c r="I94" s="88">
        <f t="shared" si="105"/>
        <v>0</v>
      </c>
      <c r="J94" s="88">
        <f t="shared" si="105"/>
        <v>0</v>
      </c>
      <c r="K94" s="88">
        <f t="shared" si="105"/>
        <v>0</v>
      </c>
      <c r="L94" s="88">
        <f t="shared" si="105"/>
        <v>0</v>
      </c>
      <c r="M94" s="88">
        <f t="shared" si="105"/>
        <v>0</v>
      </c>
      <c r="N94" s="88">
        <f t="shared" si="105"/>
        <v>0</v>
      </c>
      <c r="O94" s="88">
        <f t="shared" si="105"/>
        <v>0</v>
      </c>
      <c r="P94" s="88">
        <f t="shared" si="105"/>
        <v>0</v>
      </c>
      <c r="Q94" s="88">
        <f t="shared" si="105"/>
        <v>0</v>
      </c>
      <c r="R94" s="88">
        <f t="shared" si="105"/>
        <v>0</v>
      </c>
      <c r="S94" s="88">
        <f t="shared" si="105"/>
        <v>0</v>
      </c>
      <c r="T94" s="88">
        <f t="shared" si="105"/>
        <v>0</v>
      </c>
      <c r="U94" s="88">
        <f t="shared" si="105"/>
        <v>0</v>
      </c>
      <c r="V94" s="88">
        <f t="shared" si="105"/>
        <v>0</v>
      </c>
      <c r="W94" s="88">
        <f t="shared" si="105"/>
        <v>0</v>
      </c>
      <c r="X94" s="88">
        <f t="shared" si="105"/>
        <v>0</v>
      </c>
      <c r="Y94" s="88">
        <f t="shared" si="105"/>
        <v>0</v>
      </c>
      <c r="Z94" s="88">
        <f t="shared" si="105"/>
        <v>0</v>
      </c>
      <c r="AA94" s="80" t="e">
        <f t="shared" ref="AA94:AF95" si="106">AG94/U94/12*1000*1000</f>
        <v>#DIV/0!</v>
      </c>
      <c r="AB94" s="80" t="e">
        <f t="shared" si="106"/>
        <v>#DIV/0!</v>
      </c>
      <c r="AC94" s="80" t="e">
        <f t="shared" si="106"/>
        <v>#DIV/0!</v>
      </c>
      <c r="AD94" s="80" t="e">
        <f t="shared" si="106"/>
        <v>#DIV/0!</v>
      </c>
      <c r="AE94" s="80" t="e">
        <f t="shared" si="106"/>
        <v>#DIV/0!</v>
      </c>
      <c r="AF94" s="80" t="e">
        <f t="shared" si="106"/>
        <v>#DIV/0!</v>
      </c>
      <c r="AG94" s="88">
        <f t="shared" ref="AG94:AL94" si="107">AG95</f>
        <v>0</v>
      </c>
      <c r="AH94" s="88">
        <f t="shared" si="107"/>
        <v>0</v>
      </c>
      <c r="AI94" s="88">
        <f t="shared" si="107"/>
        <v>0</v>
      </c>
      <c r="AJ94" s="88">
        <f t="shared" si="107"/>
        <v>0</v>
      </c>
      <c r="AK94" s="88">
        <f t="shared" si="107"/>
        <v>0</v>
      </c>
      <c r="AL94" s="88">
        <f t="shared" si="107"/>
        <v>0</v>
      </c>
      <c r="AM94" s="1"/>
      <c r="AN94" s="1"/>
    </row>
    <row r="95" spans="1:40" ht="15.75" hidden="1" x14ac:dyDescent="0.2">
      <c r="A95" s="72"/>
      <c r="B95" s="72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73" t="e">
        <f t="shared" si="106"/>
        <v>#DIV/0!</v>
      </c>
      <c r="AB95" s="73" t="e">
        <f t="shared" si="106"/>
        <v>#DIV/0!</v>
      </c>
      <c r="AC95" s="73" t="e">
        <f t="shared" si="106"/>
        <v>#DIV/0!</v>
      </c>
      <c r="AD95" s="73" t="e">
        <f t="shared" si="106"/>
        <v>#DIV/0!</v>
      </c>
      <c r="AE95" s="73" t="e">
        <f t="shared" si="106"/>
        <v>#DIV/0!</v>
      </c>
      <c r="AF95" s="73" t="e">
        <f t="shared" si="106"/>
        <v>#DIV/0!</v>
      </c>
      <c r="AG95" s="87">
        <v>0</v>
      </c>
      <c r="AH95" s="87"/>
      <c r="AI95" s="87"/>
      <c r="AJ95" s="87"/>
      <c r="AK95" s="87"/>
      <c r="AL95" s="87"/>
      <c r="AM95" s="1"/>
      <c r="AN95" s="1"/>
    </row>
    <row r="96" spans="1:40" ht="15.75" hidden="1" x14ac:dyDescent="0.2">
      <c r="A96" s="72"/>
      <c r="B96" s="7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73"/>
      <c r="AB96" s="73"/>
      <c r="AC96" s="73"/>
      <c r="AD96" s="73"/>
      <c r="AE96" s="73"/>
      <c r="AF96" s="73"/>
      <c r="AG96" s="87"/>
      <c r="AH96" s="87"/>
      <c r="AI96" s="87"/>
      <c r="AJ96" s="87"/>
      <c r="AK96" s="87"/>
      <c r="AL96" s="87"/>
      <c r="AM96" s="1"/>
      <c r="AN96" s="1"/>
    </row>
    <row r="97" spans="1:40" ht="15.75" hidden="1" x14ac:dyDescent="0.2">
      <c r="A97" s="72"/>
      <c r="B97" s="72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73"/>
      <c r="AB97" s="73"/>
      <c r="AC97" s="73"/>
      <c r="AD97" s="73"/>
      <c r="AE97" s="73"/>
      <c r="AF97" s="73"/>
      <c r="AG97" s="87"/>
      <c r="AH97" s="87"/>
      <c r="AI97" s="87"/>
      <c r="AJ97" s="87"/>
      <c r="AK97" s="87"/>
      <c r="AL97" s="87"/>
      <c r="AM97" s="1"/>
      <c r="AN97" s="1"/>
    </row>
    <row r="98" spans="1:40" ht="15.75" hidden="1" x14ac:dyDescent="0.2">
      <c r="A98" s="72"/>
      <c r="B98" s="72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73"/>
      <c r="AB98" s="73"/>
      <c r="AC98" s="73"/>
      <c r="AD98" s="73"/>
      <c r="AE98" s="73"/>
      <c r="AF98" s="73"/>
      <c r="AG98" s="87"/>
      <c r="AH98" s="87"/>
      <c r="AI98" s="87"/>
      <c r="AJ98" s="87"/>
      <c r="AK98" s="87"/>
      <c r="AL98" s="87"/>
      <c r="AM98" s="1"/>
      <c r="AN98" s="1"/>
    </row>
    <row r="99" spans="1:40" ht="15.75" hidden="1" x14ac:dyDescent="0.2">
      <c r="A99" s="72"/>
      <c r="B99" s="72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73"/>
      <c r="AB99" s="73"/>
      <c r="AC99" s="73"/>
      <c r="AD99" s="73"/>
      <c r="AE99" s="73"/>
      <c r="AF99" s="73"/>
      <c r="AG99" s="87"/>
      <c r="AH99" s="87"/>
      <c r="AI99" s="87"/>
      <c r="AJ99" s="87"/>
      <c r="AK99" s="87"/>
      <c r="AL99" s="87"/>
      <c r="AM99" s="1"/>
      <c r="AN99" s="1"/>
    </row>
    <row r="100" spans="1:40" ht="15.75" hidden="1" x14ac:dyDescent="0.2">
      <c r="A100" s="72"/>
      <c r="B100" s="72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73"/>
      <c r="AB100" s="73"/>
      <c r="AC100" s="73"/>
      <c r="AD100" s="73"/>
      <c r="AE100" s="73"/>
      <c r="AF100" s="73"/>
      <c r="AG100" s="87"/>
      <c r="AH100" s="87"/>
      <c r="AI100" s="87"/>
      <c r="AJ100" s="87"/>
      <c r="AK100" s="87"/>
      <c r="AL100" s="87"/>
      <c r="AM100" s="1"/>
      <c r="AN100" s="1"/>
    </row>
    <row r="101" spans="1:40" ht="15.75" hidden="1" x14ac:dyDescent="0.2">
      <c r="A101" s="72"/>
      <c r="B101" s="7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73"/>
      <c r="AB101" s="73"/>
      <c r="AC101" s="73"/>
      <c r="AD101" s="73"/>
      <c r="AE101" s="73"/>
      <c r="AF101" s="73"/>
      <c r="AG101" s="87"/>
      <c r="AH101" s="87"/>
      <c r="AI101" s="87"/>
      <c r="AJ101" s="87"/>
      <c r="AK101" s="87"/>
      <c r="AL101" s="87"/>
      <c r="AM101" s="1"/>
      <c r="AN101" s="1"/>
    </row>
    <row r="102" spans="1:40" ht="15.75" hidden="1" x14ac:dyDescent="0.2">
      <c r="A102" s="72"/>
      <c r="B102" s="7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73"/>
      <c r="AB102" s="73"/>
      <c r="AC102" s="73"/>
      <c r="AD102" s="73"/>
      <c r="AE102" s="73"/>
      <c r="AF102" s="73"/>
      <c r="AG102" s="87"/>
      <c r="AH102" s="87"/>
      <c r="AI102" s="87"/>
      <c r="AJ102" s="87"/>
      <c r="AK102" s="87"/>
      <c r="AL102" s="87"/>
      <c r="AM102" s="1"/>
      <c r="AN102" s="1"/>
    </row>
    <row r="103" spans="1:40" ht="15.75" hidden="1" x14ac:dyDescent="0.2">
      <c r="A103" s="83"/>
      <c r="B103" s="83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73"/>
      <c r="AB103" s="73"/>
      <c r="AC103" s="73"/>
      <c r="AD103" s="73"/>
      <c r="AE103" s="73"/>
      <c r="AF103" s="73"/>
      <c r="AG103" s="87"/>
      <c r="AH103" s="87"/>
      <c r="AI103" s="87"/>
      <c r="AJ103" s="87"/>
      <c r="AK103" s="87"/>
      <c r="AL103" s="87"/>
      <c r="AM103" s="1"/>
      <c r="AN103" s="1"/>
    </row>
    <row r="104" spans="1:40" ht="15.75" hidden="1" x14ac:dyDescent="0.2">
      <c r="A104" s="72"/>
      <c r="B104" s="72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73"/>
      <c r="AB104" s="73"/>
      <c r="AC104" s="73"/>
      <c r="AD104" s="73"/>
      <c r="AE104" s="73"/>
      <c r="AF104" s="73"/>
      <c r="AG104" s="87"/>
      <c r="AH104" s="87"/>
      <c r="AI104" s="87"/>
      <c r="AJ104" s="87"/>
      <c r="AK104" s="87"/>
      <c r="AL104" s="87"/>
      <c r="AM104" s="1"/>
      <c r="AN104" s="1"/>
    </row>
    <row r="105" spans="1:40" ht="15.75" hidden="1" x14ac:dyDescent="0.2">
      <c r="A105" s="74" t="s">
        <v>219</v>
      </c>
      <c r="B105" s="74"/>
      <c r="C105" s="91">
        <f>SUM(C107:C121)</f>
        <v>0</v>
      </c>
      <c r="D105" s="91">
        <f t="shared" ref="D105:AL105" si="108">SUM(D107:D121)</f>
        <v>0</v>
      </c>
      <c r="E105" s="91">
        <f t="shared" si="108"/>
        <v>0</v>
      </c>
      <c r="F105" s="91">
        <f t="shared" si="108"/>
        <v>0</v>
      </c>
      <c r="G105" s="91">
        <f t="shared" si="108"/>
        <v>0</v>
      </c>
      <c r="H105" s="91">
        <f t="shared" si="108"/>
        <v>0</v>
      </c>
      <c r="I105" s="91">
        <f t="shared" si="108"/>
        <v>0</v>
      </c>
      <c r="J105" s="91">
        <f t="shared" si="108"/>
        <v>0</v>
      </c>
      <c r="K105" s="91">
        <f t="shared" si="108"/>
        <v>0</v>
      </c>
      <c r="L105" s="91">
        <f t="shared" si="108"/>
        <v>0</v>
      </c>
      <c r="M105" s="91">
        <f t="shared" si="108"/>
        <v>0</v>
      </c>
      <c r="N105" s="91">
        <f t="shared" si="108"/>
        <v>0</v>
      </c>
      <c r="O105" s="91">
        <f t="shared" si="108"/>
        <v>0</v>
      </c>
      <c r="P105" s="91">
        <f t="shared" si="108"/>
        <v>0</v>
      </c>
      <c r="Q105" s="91">
        <f t="shared" si="108"/>
        <v>0</v>
      </c>
      <c r="R105" s="91">
        <f t="shared" si="108"/>
        <v>0</v>
      </c>
      <c r="S105" s="91">
        <f t="shared" si="108"/>
        <v>0</v>
      </c>
      <c r="T105" s="91">
        <f t="shared" si="108"/>
        <v>0</v>
      </c>
      <c r="U105" s="91">
        <f t="shared" si="108"/>
        <v>0</v>
      </c>
      <c r="V105" s="91">
        <f t="shared" si="108"/>
        <v>0</v>
      </c>
      <c r="W105" s="91">
        <f t="shared" si="108"/>
        <v>0</v>
      </c>
      <c r="X105" s="91">
        <f t="shared" si="108"/>
        <v>0</v>
      </c>
      <c r="Y105" s="91">
        <f t="shared" si="108"/>
        <v>0</v>
      </c>
      <c r="Z105" s="91">
        <f t="shared" si="108"/>
        <v>0</v>
      </c>
      <c r="AA105" s="75" t="e">
        <f t="shared" ref="AA105:AF105" si="109">AVERAGE(AA107:AA121)</f>
        <v>#DIV/0!</v>
      </c>
      <c r="AB105" s="75" t="e">
        <f t="shared" si="109"/>
        <v>#DIV/0!</v>
      </c>
      <c r="AC105" s="75" t="e">
        <f t="shared" si="109"/>
        <v>#DIV/0!</v>
      </c>
      <c r="AD105" s="75" t="e">
        <f t="shared" si="109"/>
        <v>#DIV/0!</v>
      </c>
      <c r="AE105" s="75" t="e">
        <f t="shared" si="109"/>
        <v>#DIV/0!</v>
      </c>
      <c r="AF105" s="75" t="e">
        <f t="shared" si="109"/>
        <v>#DIV/0!</v>
      </c>
      <c r="AG105" s="91">
        <f t="shared" si="108"/>
        <v>0</v>
      </c>
      <c r="AH105" s="91">
        <f t="shared" si="108"/>
        <v>0</v>
      </c>
      <c r="AI105" s="91">
        <f t="shared" si="108"/>
        <v>0</v>
      </c>
      <c r="AJ105" s="91">
        <f t="shared" si="108"/>
        <v>0</v>
      </c>
      <c r="AK105" s="91">
        <f t="shared" si="108"/>
        <v>0</v>
      </c>
      <c r="AL105" s="91">
        <f t="shared" si="108"/>
        <v>0</v>
      </c>
      <c r="AM105" s="1"/>
      <c r="AN105" s="1"/>
    </row>
    <row r="106" spans="1:40" ht="15.75" hidden="1" x14ac:dyDescent="0.2">
      <c r="A106" s="77" t="s">
        <v>208</v>
      </c>
      <c r="B106" s="7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78"/>
      <c r="AB106" s="78"/>
      <c r="AC106" s="78"/>
      <c r="AD106" s="78"/>
      <c r="AE106" s="78"/>
      <c r="AF106" s="78"/>
      <c r="AG106" s="167"/>
      <c r="AH106" s="167"/>
      <c r="AI106" s="167"/>
      <c r="AJ106" s="167"/>
      <c r="AK106" s="167"/>
      <c r="AL106" s="167"/>
      <c r="AM106" s="1"/>
      <c r="AN106" s="1"/>
    </row>
    <row r="107" spans="1:40" ht="15.75" hidden="1" x14ac:dyDescent="0.2">
      <c r="A107" s="72"/>
      <c r="B107" s="72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73"/>
      <c r="AB107" s="73"/>
      <c r="AC107" s="73"/>
      <c r="AD107" s="73"/>
      <c r="AE107" s="73"/>
      <c r="AF107" s="73"/>
      <c r="AG107" s="87"/>
      <c r="AH107" s="87"/>
      <c r="AI107" s="87"/>
      <c r="AJ107" s="87"/>
      <c r="AK107" s="87"/>
      <c r="AL107" s="87"/>
      <c r="AM107" s="1"/>
      <c r="AN107" s="1"/>
    </row>
    <row r="108" spans="1:40" ht="15.75" hidden="1" x14ac:dyDescent="0.2">
      <c r="A108" s="72"/>
      <c r="B108" s="72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73"/>
      <c r="AB108" s="73"/>
      <c r="AC108" s="73"/>
      <c r="AD108" s="73"/>
      <c r="AE108" s="73"/>
      <c r="AF108" s="73"/>
      <c r="AG108" s="87"/>
      <c r="AH108" s="87"/>
      <c r="AI108" s="87"/>
      <c r="AJ108" s="87"/>
      <c r="AK108" s="87"/>
      <c r="AL108" s="87"/>
      <c r="AM108" s="1"/>
      <c r="AN108" s="1"/>
    </row>
    <row r="109" spans="1:40" ht="15.75" hidden="1" x14ac:dyDescent="0.2">
      <c r="A109" s="72"/>
      <c r="B109" s="72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73"/>
      <c r="AB109" s="73"/>
      <c r="AC109" s="73"/>
      <c r="AD109" s="73"/>
      <c r="AE109" s="73"/>
      <c r="AF109" s="73"/>
      <c r="AG109" s="87"/>
      <c r="AH109" s="87"/>
      <c r="AI109" s="87"/>
      <c r="AJ109" s="87"/>
      <c r="AK109" s="87"/>
      <c r="AL109" s="87"/>
      <c r="AM109" s="1"/>
      <c r="AN109" s="1"/>
    </row>
    <row r="110" spans="1:40" ht="15.75" hidden="1" x14ac:dyDescent="0.2">
      <c r="A110" s="72"/>
      <c r="B110" s="72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73"/>
      <c r="AB110" s="73"/>
      <c r="AC110" s="73"/>
      <c r="AD110" s="73"/>
      <c r="AE110" s="73"/>
      <c r="AF110" s="73"/>
      <c r="AG110" s="87"/>
      <c r="AH110" s="87"/>
      <c r="AI110" s="87"/>
      <c r="AJ110" s="87"/>
      <c r="AK110" s="87"/>
      <c r="AL110" s="87"/>
      <c r="AM110" s="1"/>
      <c r="AN110" s="1"/>
    </row>
    <row r="111" spans="1:40" ht="15.75" hidden="1" x14ac:dyDescent="0.2">
      <c r="A111" s="72"/>
      <c r="B111" s="72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73"/>
      <c r="AB111" s="73"/>
      <c r="AC111" s="73"/>
      <c r="AD111" s="73"/>
      <c r="AE111" s="73"/>
      <c r="AF111" s="73"/>
      <c r="AG111" s="87"/>
      <c r="AH111" s="87"/>
      <c r="AI111" s="87"/>
      <c r="AJ111" s="87"/>
      <c r="AK111" s="87"/>
      <c r="AL111" s="87"/>
      <c r="AM111" s="1"/>
      <c r="AN111" s="1"/>
    </row>
    <row r="112" spans="1:40" ht="15.75" hidden="1" x14ac:dyDescent="0.2">
      <c r="A112" s="72"/>
      <c r="B112" s="72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73"/>
      <c r="AB112" s="73"/>
      <c r="AC112" s="73"/>
      <c r="AD112" s="73"/>
      <c r="AE112" s="73"/>
      <c r="AF112" s="73"/>
      <c r="AG112" s="87"/>
      <c r="AH112" s="87"/>
      <c r="AI112" s="87"/>
      <c r="AJ112" s="87"/>
      <c r="AK112" s="87"/>
      <c r="AL112" s="87"/>
      <c r="AM112" s="1"/>
      <c r="AN112" s="1"/>
    </row>
    <row r="113" spans="1:40" ht="15.75" hidden="1" x14ac:dyDescent="0.2">
      <c r="A113" s="72"/>
      <c r="B113" s="72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73"/>
      <c r="AB113" s="73"/>
      <c r="AC113" s="73"/>
      <c r="AD113" s="73"/>
      <c r="AE113" s="73"/>
      <c r="AF113" s="73"/>
      <c r="AG113" s="87"/>
      <c r="AH113" s="87"/>
      <c r="AI113" s="87"/>
      <c r="AJ113" s="87"/>
      <c r="AK113" s="87"/>
      <c r="AL113" s="87"/>
      <c r="AM113" s="1"/>
      <c r="AN113" s="1"/>
    </row>
    <row r="114" spans="1:40" ht="15.75" hidden="1" x14ac:dyDescent="0.2">
      <c r="A114" s="72"/>
      <c r="B114" s="72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73"/>
      <c r="AB114" s="73"/>
      <c r="AC114" s="73"/>
      <c r="AD114" s="73"/>
      <c r="AE114" s="73"/>
      <c r="AF114" s="73"/>
      <c r="AG114" s="87"/>
      <c r="AH114" s="87"/>
      <c r="AI114" s="87"/>
      <c r="AJ114" s="87"/>
      <c r="AK114" s="87"/>
      <c r="AL114" s="87"/>
      <c r="AM114" s="1"/>
      <c r="AN114" s="1"/>
    </row>
    <row r="115" spans="1:40" ht="15.75" hidden="1" x14ac:dyDescent="0.2">
      <c r="A115" s="72"/>
      <c r="B115" s="7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73"/>
      <c r="AB115" s="73"/>
      <c r="AC115" s="73"/>
      <c r="AD115" s="73"/>
      <c r="AE115" s="73"/>
      <c r="AF115" s="73"/>
      <c r="AG115" s="87"/>
      <c r="AH115" s="87"/>
      <c r="AI115" s="87"/>
      <c r="AJ115" s="87"/>
      <c r="AK115" s="87"/>
      <c r="AL115" s="87"/>
      <c r="AM115" s="1"/>
      <c r="AN115" s="1"/>
    </row>
    <row r="116" spans="1:40" ht="15.75" hidden="1" x14ac:dyDescent="0.2">
      <c r="A116" s="72"/>
      <c r="B116" s="72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73"/>
      <c r="AB116" s="73"/>
      <c r="AC116" s="73"/>
      <c r="AD116" s="73"/>
      <c r="AE116" s="73"/>
      <c r="AF116" s="73"/>
      <c r="AG116" s="87"/>
      <c r="AH116" s="87"/>
      <c r="AI116" s="87"/>
      <c r="AJ116" s="87"/>
      <c r="AK116" s="87"/>
      <c r="AL116" s="87"/>
      <c r="AM116" s="1"/>
      <c r="AN116" s="1"/>
    </row>
    <row r="117" spans="1:40" ht="15.75" hidden="1" x14ac:dyDescent="0.2">
      <c r="A117" s="72"/>
      <c r="B117" s="72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73"/>
      <c r="AB117" s="73"/>
      <c r="AC117" s="73"/>
      <c r="AD117" s="73"/>
      <c r="AE117" s="73"/>
      <c r="AF117" s="73"/>
      <c r="AG117" s="87"/>
      <c r="AH117" s="87"/>
      <c r="AI117" s="87"/>
      <c r="AJ117" s="87"/>
      <c r="AK117" s="87"/>
      <c r="AL117" s="87"/>
      <c r="AM117" s="1"/>
      <c r="AN117" s="1"/>
    </row>
    <row r="118" spans="1:40" ht="15.75" hidden="1" x14ac:dyDescent="0.2">
      <c r="A118" s="72"/>
      <c r="B118" s="72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73"/>
      <c r="AB118" s="73"/>
      <c r="AC118" s="73"/>
      <c r="AD118" s="73"/>
      <c r="AE118" s="73"/>
      <c r="AF118" s="73"/>
      <c r="AG118" s="87"/>
      <c r="AH118" s="87"/>
      <c r="AI118" s="87"/>
      <c r="AJ118" s="87"/>
      <c r="AK118" s="87"/>
      <c r="AL118" s="87"/>
      <c r="AM118" s="1"/>
      <c r="AN118" s="1"/>
    </row>
    <row r="119" spans="1:40" ht="15.75" hidden="1" x14ac:dyDescent="0.2">
      <c r="A119" s="72"/>
      <c r="B119" s="7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73"/>
      <c r="AB119" s="73"/>
      <c r="AC119" s="73"/>
      <c r="AD119" s="73"/>
      <c r="AE119" s="73"/>
      <c r="AF119" s="73"/>
      <c r="AG119" s="87"/>
      <c r="AH119" s="87"/>
      <c r="AI119" s="87"/>
      <c r="AJ119" s="87"/>
      <c r="AK119" s="87"/>
      <c r="AL119" s="87"/>
      <c r="AM119" s="1"/>
      <c r="AN119" s="1"/>
    </row>
    <row r="120" spans="1:40" ht="15.75" hidden="1" x14ac:dyDescent="0.2">
      <c r="A120" s="83"/>
      <c r="B120" s="83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73"/>
      <c r="AB120" s="73"/>
      <c r="AC120" s="73"/>
      <c r="AD120" s="73"/>
      <c r="AE120" s="73"/>
      <c r="AF120" s="73"/>
      <c r="AG120" s="87"/>
      <c r="AH120" s="87"/>
      <c r="AI120" s="87"/>
      <c r="AJ120" s="87"/>
      <c r="AK120" s="87"/>
      <c r="AL120" s="87"/>
      <c r="AM120" s="2"/>
      <c r="AN120" s="2"/>
    </row>
    <row r="121" spans="1:40" ht="15.75" hidden="1" x14ac:dyDescent="0.2">
      <c r="A121" s="72"/>
      <c r="B121" s="72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73"/>
      <c r="AB121" s="73"/>
      <c r="AC121" s="73"/>
      <c r="AD121" s="73"/>
      <c r="AE121" s="73"/>
      <c r="AF121" s="73"/>
      <c r="AG121" s="87"/>
      <c r="AH121" s="87"/>
      <c r="AI121" s="87"/>
      <c r="AJ121" s="87"/>
      <c r="AK121" s="87"/>
      <c r="AL121" s="87"/>
      <c r="AM121" s="2"/>
      <c r="AN121" s="2"/>
    </row>
    <row r="122" spans="1:40" ht="31.5" hidden="1" x14ac:dyDescent="0.2">
      <c r="A122" s="74" t="s">
        <v>220</v>
      </c>
      <c r="B122" s="74"/>
      <c r="C122" s="91">
        <f>SUM(C124:C138)</f>
        <v>0</v>
      </c>
      <c r="D122" s="91">
        <f t="shared" ref="D122:AL122" si="110">SUM(D124:D138)</f>
        <v>0</v>
      </c>
      <c r="E122" s="91">
        <f t="shared" si="110"/>
        <v>0</v>
      </c>
      <c r="F122" s="91">
        <f t="shared" si="110"/>
        <v>0</v>
      </c>
      <c r="G122" s="91">
        <f t="shared" si="110"/>
        <v>0</v>
      </c>
      <c r="H122" s="91">
        <f t="shared" si="110"/>
        <v>0</v>
      </c>
      <c r="I122" s="91">
        <f t="shared" si="110"/>
        <v>0</v>
      </c>
      <c r="J122" s="91">
        <f t="shared" si="110"/>
        <v>0</v>
      </c>
      <c r="K122" s="91">
        <f t="shared" si="110"/>
        <v>0</v>
      </c>
      <c r="L122" s="91">
        <f t="shared" si="110"/>
        <v>0</v>
      </c>
      <c r="M122" s="91">
        <f t="shared" si="110"/>
        <v>0</v>
      </c>
      <c r="N122" s="91">
        <f t="shared" si="110"/>
        <v>0</v>
      </c>
      <c r="O122" s="91">
        <f t="shared" si="110"/>
        <v>0</v>
      </c>
      <c r="P122" s="91">
        <f t="shared" si="110"/>
        <v>0</v>
      </c>
      <c r="Q122" s="91">
        <f t="shared" si="110"/>
        <v>0</v>
      </c>
      <c r="R122" s="91">
        <f t="shared" si="110"/>
        <v>0</v>
      </c>
      <c r="S122" s="91">
        <f t="shared" si="110"/>
        <v>0</v>
      </c>
      <c r="T122" s="91">
        <f t="shared" si="110"/>
        <v>0</v>
      </c>
      <c r="U122" s="91">
        <f t="shared" si="110"/>
        <v>0</v>
      </c>
      <c r="V122" s="91">
        <f t="shared" si="110"/>
        <v>0</v>
      </c>
      <c r="W122" s="91">
        <f t="shared" si="110"/>
        <v>0</v>
      </c>
      <c r="X122" s="91">
        <f t="shared" si="110"/>
        <v>0</v>
      </c>
      <c r="Y122" s="91">
        <f t="shared" si="110"/>
        <v>0</v>
      </c>
      <c r="Z122" s="91">
        <f t="shared" si="110"/>
        <v>0</v>
      </c>
      <c r="AA122" s="75" t="e">
        <f t="shared" ref="AA122:AF122" si="111">AVERAGE(AA124:AA138)</f>
        <v>#DIV/0!</v>
      </c>
      <c r="AB122" s="75" t="e">
        <f t="shared" si="111"/>
        <v>#DIV/0!</v>
      </c>
      <c r="AC122" s="75" t="e">
        <f t="shared" si="111"/>
        <v>#DIV/0!</v>
      </c>
      <c r="AD122" s="75" t="e">
        <f t="shared" si="111"/>
        <v>#DIV/0!</v>
      </c>
      <c r="AE122" s="75" t="e">
        <f t="shared" si="111"/>
        <v>#DIV/0!</v>
      </c>
      <c r="AF122" s="75" t="e">
        <f t="shared" si="111"/>
        <v>#DIV/0!</v>
      </c>
      <c r="AG122" s="91">
        <f t="shared" si="110"/>
        <v>0</v>
      </c>
      <c r="AH122" s="91">
        <f t="shared" si="110"/>
        <v>0</v>
      </c>
      <c r="AI122" s="91">
        <f t="shared" si="110"/>
        <v>0</v>
      </c>
      <c r="AJ122" s="91">
        <f t="shared" si="110"/>
        <v>0</v>
      </c>
      <c r="AK122" s="91">
        <f t="shared" si="110"/>
        <v>0</v>
      </c>
      <c r="AL122" s="91">
        <f t="shared" si="110"/>
        <v>0</v>
      </c>
      <c r="AM122" s="2"/>
      <c r="AN122" s="2"/>
    </row>
    <row r="123" spans="1:40" ht="15.75" hidden="1" x14ac:dyDescent="0.2">
      <c r="A123" s="77" t="s">
        <v>208</v>
      </c>
      <c r="B123" s="7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78"/>
      <c r="AB123" s="78"/>
      <c r="AC123" s="78"/>
      <c r="AD123" s="78"/>
      <c r="AE123" s="78"/>
      <c r="AF123" s="78"/>
      <c r="AG123" s="167"/>
      <c r="AH123" s="167"/>
      <c r="AI123" s="167"/>
      <c r="AJ123" s="167"/>
      <c r="AK123" s="167"/>
      <c r="AL123" s="167"/>
      <c r="AM123" s="1"/>
      <c r="AN123" s="1"/>
    </row>
    <row r="124" spans="1:40" ht="15.75" hidden="1" x14ac:dyDescent="0.2">
      <c r="A124" s="72"/>
      <c r="B124" s="72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73"/>
      <c r="AB124" s="73"/>
      <c r="AC124" s="73"/>
      <c r="AD124" s="73"/>
      <c r="AE124" s="73"/>
      <c r="AF124" s="73"/>
      <c r="AG124" s="87"/>
      <c r="AH124" s="87"/>
      <c r="AI124" s="87"/>
      <c r="AJ124" s="87"/>
      <c r="AK124" s="87"/>
      <c r="AL124" s="87"/>
      <c r="AM124" s="1"/>
      <c r="AN124" s="1"/>
    </row>
    <row r="125" spans="1:40" ht="15.75" hidden="1" x14ac:dyDescent="0.2">
      <c r="A125" s="72"/>
      <c r="B125" s="72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73"/>
      <c r="AB125" s="73"/>
      <c r="AC125" s="73"/>
      <c r="AD125" s="73"/>
      <c r="AE125" s="73"/>
      <c r="AF125" s="73"/>
      <c r="AG125" s="87"/>
      <c r="AH125" s="87"/>
      <c r="AI125" s="87"/>
      <c r="AJ125" s="87"/>
      <c r="AK125" s="87"/>
      <c r="AL125" s="87"/>
      <c r="AM125" s="1"/>
      <c r="AN125" s="1"/>
    </row>
    <row r="126" spans="1:40" ht="15.75" hidden="1" x14ac:dyDescent="0.2">
      <c r="A126" s="72"/>
      <c r="B126" s="72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73"/>
      <c r="AB126" s="73"/>
      <c r="AC126" s="73"/>
      <c r="AD126" s="73"/>
      <c r="AE126" s="73"/>
      <c r="AF126" s="73"/>
      <c r="AG126" s="87"/>
      <c r="AH126" s="87"/>
      <c r="AI126" s="87"/>
      <c r="AJ126" s="87"/>
      <c r="AK126" s="87"/>
      <c r="AL126" s="87"/>
      <c r="AM126" s="1"/>
      <c r="AN126" s="1"/>
    </row>
    <row r="127" spans="1:40" ht="15.75" hidden="1" x14ac:dyDescent="0.2">
      <c r="A127" s="72"/>
      <c r="B127" s="72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73"/>
      <c r="AB127" s="73"/>
      <c r="AC127" s="73"/>
      <c r="AD127" s="73"/>
      <c r="AE127" s="73"/>
      <c r="AF127" s="73"/>
      <c r="AG127" s="87"/>
      <c r="AH127" s="87"/>
      <c r="AI127" s="87"/>
      <c r="AJ127" s="87"/>
      <c r="AK127" s="87"/>
      <c r="AL127" s="87"/>
      <c r="AM127" s="1"/>
      <c r="AN127" s="1"/>
    </row>
    <row r="128" spans="1:40" ht="15.75" hidden="1" x14ac:dyDescent="0.2">
      <c r="A128" s="72"/>
      <c r="B128" s="72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73"/>
      <c r="AB128" s="73"/>
      <c r="AC128" s="73"/>
      <c r="AD128" s="73"/>
      <c r="AE128" s="73"/>
      <c r="AF128" s="73"/>
      <c r="AG128" s="87"/>
      <c r="AH128" s="87"/>
      <c r="AI128" s="87"/>
      <c r="AJ128" s="87"/>
      <c r="AK128" s="87"/>
      <c r="AL128" s="87"/>
      <c r="AM128" s="1"/>
      <c r="AN128" s="1"/>
    </row>
    <row r="129" spans="1:40" ht="15.75" hidden="1" x14ac:dyDescent="0.2">
      <c r="A129" s="72"/>
      <c r="B129" s="72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73"/>
      <c r="AB129" s="73"/>
      <c r="AC129" s="73"/>
      <c r="AD129" s="73"/>
      <c r="AE129" s="73"/>
      <c r="AF129" s="73"/>
      <c r="AG129" s="87"/>
      <c r="AH129" s="87"/>
      <c r="AI129" s="87"/>
      <c r="AJ129" s="87"/>
      <c r="AK129" s="87"/>
      <c r="AL129" s="87"/>
      <c r="AM129" s="1"/>
      <c r="AN129" s="1"/>
    </row>
    <row r="130" spans="1:40" ht="15.75" hidden="1" x14ac:dyDescent="0.2">
      <c r="A130" s="72"/>
      <c r="B130" s="72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73"/>
      <c r="AB130" s="73"/>
      <c r="AC130" s="73"/>
      <c r="AD130" s="73"/>
      <c r="AE130" s="73"/>
      <c r="AF130" s="73"/>
      <c r="AG130" s="87"/>
      <c r="AH130" s="87"/>
      <c r="AI130" s="87"/>
      <c r="AJ130" s="87"/>
      <c r="AK130" s="87"/>
      <c r="AL130" s="87"/>
      <c r="AM130" s="1"/>
      <c r="AN130" s="1"/>
    </row>
    <row r="131" spans="1:40" ht="15.75" hidden="1" x14ac:dyDescent="0.2">
      <c r="A131" s="72"/>
      <c r="B131" s="72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73"/>
      <c r="AB131" s="73"/>
      <c r="AC131" s="73"/>
      <c r="AD131" s="73"/>
      <c r="AE131" s="73"/>
      <c r="AF131" s="73"/>
      <c r="AG131" s="87"/>
      <c r="AH131" s="87"/>
      <c r="AI131" s="87"/>
      <c r="AJ131" s="87"/>
      <c r="AK131" s="87"/>
      <c r="AL131" s="87"/>
      <c r="AM131" s="1"/>
      <c r="AN131" s="1"/>
    </row>
    <row r="132" spans="1:40" ht="15.75" hidden="1" x14ac:dyDescent="0.2">
      <c r="A132" s="72"/>
      <c r="B132" s="72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73"/>
      <c r="AB132" s="73"/>
      <c r="AC132" s="73"/>
      <c r="AD132" s="73"/>
      <c r="AE132" s="73"/>
      <c r="AF132" s="73"/>
      <c r="AG132" s="87"/>
      <c r="AH132" s="87"/>
      <c r="AI132" s="87"/>
      <c r="AJ132" s="87"/>
      <c r="AK132" s="87"/>
      <c r="AL132" s="87"/>
      <c r="AM132" s="1"/>
      <c r="AN132" s="1"/>
    </row>
    <row r="133" spans="1:40" ht="15.75" hidden="1" x14ac:dyDescent="0.2">
      <c r="A133" s="72"/>
      <c r="B133" s="72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73"/>
      <c r="AB133" s="73"/>
      <c r="AC133" s="73"/>
      <c r="AD133" s="73"/>
      <c r="AE133" s="73"/>
      <c r="AF133" s="73"/>
      <c r="AG133" s="87"/>
      <c r="AH133" s="87"/>
      <c r="AI133" s="87"/>
      <c r="AJ133" s="87"/>
      <c r="AK133" s="87"/>
      <c r="AL133" s="87"/>
      <c r="AM133" s="1"/>
      <c r="AN133" s="1"/>
    </row>
    <row r="134" spans="1:40" ht="15.75" hidden="1" x14ac:dyDescent="0.2">
      <c r="A134" s="72"/>
      <c r="B134" s="72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73"/>
      <c r="AB134" s="73"/>
      <c r="AC134" s="73"/>
      <c r="AD134" s="73"/>
      <c r="AE134" s="73"/>
      <c r="AF134" s="73"/>
      <c r="AG134" s="87"/>
      <c r="AH134" s="87"/>
      <c r="AI134" s="87"/>
      <c r="AJ134" s="87"/>
      <c r="AK134" s="87"/>
      <c r="AL134" s="87"/>
      <c r="AM134" s="1"/>
      <c r="AN134" s="1"/>
    </row>
    <row r="135" spans="1:40" ht="15.75" hidden="1" x14ac:dyDescent="0.2">
      <c r="A135" s="72"/>
      <c r="B135" s="72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73"/>
      <c r="AB135" s="73"/>
      <c r="AC135" s="73"/>
      <c r="AD135" s="73"/>
      <c r="AE135" s="73"/>
      <c r="AF135" s="73"/>
      <c r="AG135" s="87"/>
      <c r="AH135" s="87"/>
      <c r="AI135" s="87"/>
      <c r="AJ135" s="87"/>
      <c r="AK135" s="87"/>
      <c r="AL135" s="87"/>
      <c r="AM135" s="1"/>
      <c r="AN135" s="1"/>
    </row>
    <row r="136" spans="1:40" ht="15.75" hidden="1" x14ac:dyDescent="0.2">
      <c r="A136" s="72"/>
      <c r="B136" s="72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73"/>
      <c r="AB136" s="73"/>
      <c r="AC136" s="73"/>
      <c r="AD136" s="73"/>
      <c r="AE136" s="73"/>
      <c r="AF136" s="73"/>
      <c r="AG136" s="87"/>
      <c r="AH136" s="87"/>
      <c r="AI136" s="87"/>
      <c r="AJ136" s="87"/>
      <c r="AK136" s="87"/>
      <c r="AL136" s="87"/>
      <c r="AM136" s="1"/>
      <c r="AN136" s="1"/>
    </row>
    <row r="137" spans="1:40" ht="15.75" hidden="1" x14ac:dyDescent="0.2">
      <c r="A137" s="83"/>
      <c r="B137" s="83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73"/>
      <c r="AB137" s="73"/>
      <c r="AC137" s="73"/>
      <c r="AD137" s="73"/>
      <c r="AE137" s="73"/>
      <c r="AF137" s="73"/>
      <c r="AG137" s="87"/>
      <c r="AH137" s="87"/>
      <c r="AI137" s="87"/>
      <c r="AJ137" s="87"/>
      <c r="AK137" s="87"/>
      <c r="AL137" s="87"/>
      <c r="AM137" s="1"/>
      <c r="AN137" s="1"/>
    </row>
    <row r="138" spans="1:40" ht="15.75" hidden="1" x14ac:dyDescent="0.2">
      <c r="A138" s="72"/>
      <c r="B138" s="7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73"/>
      <c r="AB138" s="73"/>
      <c r="AC138" s="73"/>
      <c r="AD138" s="73"/>
      <c r="AE138" s="73"/>
      <c r="AF138" s="73"/>
      <c r="AG138" s="87"/>
      <c r="AH138" s="87"/>
      <c r="AI138" s="87"/>
      <c r="AJ138" s="87"/>
      <c r="AK138" s="87"/>
      <c r="AL138" s="87"/>
      <c r="AM138" s="1"/>
      <c r="AN138" s="1"/>
    </row>
    <row r="139" spans="1:40" ht="15.75" hidden="1" x14ac:dyDescent="0.2">
      <c r="A139" s="74" t="s">
        <v>221</v>
      </c>
      <c r="B139" s="74"/>
      <c r="C139" s="91">
        <f>SUM(C141:C155)</f>
        <v>0</v>
      </c>
      <c r="D139" s="91">
        <f t="shared" ref="D139:AL139" si="112">SUM(D141:D155)</f>
        <v>0</v>
      </c>
      <c r="E139" s="91">
        <f t="shared" si="112"/>
        <v>0</v>
      </c>
      <c r="F139" s="91">
        <f t="shared" si="112"/>
        <v>0</v>
      </c>
      <c r="G139" s="91">
        <f t="shared" si="112"/>
        <v>0</v>
      </c>
      <c r="H139" s="91">
        <f t="shared" si="112"/>
        <v>0</v>
      </c>
      <c r="I139" s="91">
        <f t="shared" si="112"/>
        <v>0</v>
      </c>
      <c r="J139" s="91">
        <f t="shared" si="112"/>
        <v>0</v>
      </c>
      <c r="K139" s="91">
        <f t="shared" si="112"/>
        <v>0</v>
      </c>
      <c r="L139" s="91">
        <f t="shared" si="112"/>
        <v>0</v>
      </c>
      <c r="M139" s="91">
        <f t="shared" si="112"/>
        <v>0</v>
      </c>
      <c r="N139" s="91">
        <f t="shared" si="112"/>
        <v>0</v>
      </c>
      <c r="O139" s="91">
        <f t="shared" si="112"/>
        <v>0</v>
      </c>
      <c r="P139" s="91">
        <f t="shared" si="112"/>
        <v>0</v>
      </c>
      <c r="Q139" s="91">
        <f t="shared" si="112"/>
        <v>0</v>
      </c>
      <c r="R139" s="91">
        <f t="shared" si="112"/>
        <v>0</v>
      </c>
      <c r="S139" s="91">
        <f t="shared" si="112"/>
        <v>0</v>
      </c>
      <c r="T139" s="91">
        <f t="shared" si="112"/>
        <v>0</v>
      </c>
      <c r="U139" s="91">
        <f t="shared" si="112"/>
        <v>0</v>
      </c>
      <c r="V139" s="91">
        <f t="shared" si="112"/>
        <v>0</v>
      </c>
      <c r="W139" s="91">
        <f t="shared" si="112"/>
        <v>0</v>
      </c>
      <c r="X139" s="91">
        <f t="shared" si="112"/>
        <v>0</v>
      </c>
      <c r="Y139" s="91">
        <f t="shared" si="112"/>
        <v>0</v>
      </c>
      <c r="Z139" s="91">
        <f t="shared" si="112"/>
        <v>0</v>
      </c>
      <c r="AA139" s="75" t="e">
        <f t="shared" ref="AA139:AF139" si="113">AVERAGE(AA141:AA155)</f>
        <v>#DIV/0!</v>
      </c>
      <c r="AB139" s="75" t="e">
        <f t="shared" si="113"/>
        <v>#DIV/0!</v>
      </c>
      <c r="AC139" s="75" t="e">
        <f t="shared" si="113"/>
        <v>#DIV/0!</v>
      </c>
      <c r="AD139" s="75" t="e">
        <f t="shared" si="113"/>
        <v>#DIV/0!</v>
      </c>
      <c r="AE139" s="75" t="e">
        <f t="shared" si="113"/>
        <v>#DIV/0!</v>
      </c>
      <c r="AF139" s="75" t="e">
        <f t="shared" si="113"/>
        <v>#DIV/0!</v>
      </c>
      <c r="AG139" s="91">
        <f t="shared" si="112"/>
        <v>0</v>
      </c>
      <c r="AH139" s="91">
        <f t="shared" si="112"/>
        <v>0</v>
      </c>
      <c r="AI139" s="91">
        <f t="shared" si="112"/>
        <v>0</v>
      </c>
      <c r="AJ139" s="91">
        <f t="shared" si="112"/>
        <v>0</v>
      </c>
      <c r="AK139" s="91">
        <f t="shared" si="112"/>
        <v>0</v>
      </c>
      <c r="AL139" s="91">
        <f t="shared" si="112"/>
        <v>0</v>
      </c>
      <c r="AM139" s="1"/>
      <c r="AN139" s="1"/>
    </row>
    <row r="140" spans="1:40" ht="15.75" hidden="1" x14ac:dyDescent="0.2">
      <c r="A140" s="77" t="s">
        <v>208</v>
      </c>
      <c r="B140" s="7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78"/>
      <c r="AB140" s="78"/>
      <c r="AC140" s="78"/>
      <c r="AD140" s="78"/>
      <c r="AE140" s="78"/>
      <c r="AF140" s="78"/>
      <c r="AG140" s="167"/>
      <c r="AH140" s="167"/>
      <c r="AI140" s="167"/>
      <c r="AJ140" s="167"/>
      <c r="AK140" s="167"/>
      <c r="AL140" s="167"/>
      <c r="AM140" s="1"/>
      <c r="AN140" s="1"/>
    </row>
    <row r="141" spans="1:40" ht="15.75" hidden="1" x14ac:dyDescent="0.2">
      <c r="A141" s="72"/>
      <c r="B141" s="72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73"/>
      <c r="AB141" s="73"/>
      <c r="AC141" s="73"/>
      <c r="AD141" s="73"/>
      <c r="AE141" s="73"/>
      <c r="AF141" s="73"/>
      <c r="AG141" s="87"/>
      <c r="AH141" s="87"/>
      <c r="AI141" s="87"/>
      <c r="AJ141" s="87"/>
      <c r="AK141" s="87"/>
      <c r="AL141" s="87"/>
      <c r="AM141" s="1"/>
      <c r="AN141" s="1"/>
    </row>
    <row r="142" spans="1:40" ht="15.75" hidden="1" x14ac:dyDescent="0.2">
      <c r="A142" s="72"/>
      <c r="B142" s="72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73"/>
      <c r="AB142" s="73"/>
      <c r="AC142" s="73"/>
      <c r="AD142" s="73"/>
      <c r="AE142" s="73"/>
      <c r="AF142" s="73"/>
      <c r="AG142" s="87"/>
      <c r="AH142" s="87"/>
      <c r="AI142" s="87"/>
      <c r="AJ142" s="87"/>
      <c r="AK142" s="87"/>
      <c r="AL142" s="87"/>
      <c r="AM142" s="1"/>
      <c r="AN142" s="1"/>
    </row>
    <row r="143" spans="1:40" ht="15.75" hidden="1" x14ac:dyDescent="0.2">
      <c r="A143" s="72"/>
      <c r="B143" s="72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73"/>
      <c r="AB143" s="73"/>
      <c r="AC143" s="73"/>
      <c r="AD143" s="73"/>
      <c r="AE143" s="73"/>
      <c r="AF143" s="73"/>
      <c r="AG143" s="87"/>
      <c r="AH143" s="87"/>
      <c r="AI143" s="87"/>
      <c r="AJ143" s="87"/>
      <c r="AK143" s="87"/>
      <c r="AL143" s="87"/>
      <c r="AM143" s="1"/>
      <c r="AN143" s="1"/>
    </row>
    <row r="144" spans="1:40" ht="15.75" hidden="1" x14ac:dyDescent="0.2">
      <c r="A144" s="72"/>
      <c r="B144" s="72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73"/>
      <c r="AB144" s="73"/>
      <c r="AC144" s="73"/>
      <c r="AD144" s="73"/>
      <c r="AE144" s="73"/>
      <c r="AF144" s="73"/>
      <c r="AG144" s="87"/>
      <c r="AH144" s="87"/>
      <c r="AI144" s="87"/>
      <c r="AJ144" s="87"/>
      <c r="AK144" s="87"/>
      <c r="AL144" s="87"/>
      <c r="AM144" s="1"/>
      <c r="AN144" s="1"/>
    </row>
    <row r="145" spans="1:40" ht="15.75" hidden="1" x14ac:dyDescent="0.2">
      <c r="A145" s="72"/>
      <c r="B145" s="72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73"/>
      <c r="AB145" s="73"/>
      <c r="AC145" s="73"/>
      <c r="AD145" s="73"/>
      <c r="AE145" s="73"/>
      <c r="AF145" s="73"/>
      <c r="AG145" s="87"/>
      <c r="AH145" s="87"/>
      <c r="AI145" s="87"/>
      <c r="AJ145" s="87"/>
      <c r="AK145" s="87"/>
      <c r="AL145" s="87"/>
      <c r="AM145" s="1"/>
      <c r="AN145" s="1"/>
    </row>
    <row r="146" spans="1:40" ht="15.75" hidden="1" x14ac:dyDescent="0.2">
      <c r="A146" s="72"/>
      <c r="B146" s="72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73"/>
      <c r="AB146" s="73"/>
      <c r="AC146" s="73"/>
      <c r="AD146" s="73"/>
      <c r="AE146" s="73"/>
      <c r="AF146" s="73"/>
      <c r="AG146" s="87"/>
      <c r="AH146" s="87"/>
      <c r="AI146" s="87"/>
      <c r="AJ146" s="87"/>
      <c r="AK146" s="87"/>
      <c r="AL146" s="87"/>
      <c r="AM146" s="1"/>
      <c r="AN146" s="1"/>
    </row>
    <row r="147" spans="1:40" ht="15.75" hidden="1" x14ac:dyDescent="0.2">
      <c r="A147" s="72"/>
      <c r="B147" s="72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73"/>
      <c r="AB147" s="73"/>
      <c r="AC147" s="73"/>
      <c r="AD147" s="73"/>
      <c r="AE147" s="73"/>
      <c r="AF147" s="73"/>
      <c r="AG147" s="87"/>
      <c r="AH147" s="87"/>
      <c r="AI147" s="87"/>
      <c r="AJ147" s="87"/>
      <c r="AK147" s="87"/>
      <c r="AL147" s="87"/>
      <c r="AM147" s="1"/>
      <c r="AN147" s="1"/>
    </row>
    <row r="148" spans="1:40" ht="15.75" hidden="1" x14ac:dyDescent="0.2">
      <c r="A148" s="72"/>
      <c r="B148" s="72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73"/>
      <c r="AB148" s="73"/>
      <c r="AC148" s="73"/>
      <c r="AD148" s="73"/>
      <c r="AE148" s="73"/>
      <c r="AF148" s="73"/>
      <c r="AG148" s="87"/>
      <c r="AH148" s="87"/>
      <c r="AI148" s="87"/>
      <c r="AJ148" s="87"/>
      <c r="AK148" s="87"/>
      <c r="AL148" s="87"/>
      <c r="AM148" s="1"/>
      <c r="AN148" s="1"/>
    </row>
    <row r="149" spans="1:40" ht="15.75" hidden="1" x14ac:dyDescent="0.2">
      <c r="A149" s="72"/>
      <c r="B149" s="72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73"/>
      <c r="AB149" s="73"/>
      <c r="AC149" s="73"/>
      <c r="AD149" s="73"/>
      <c r="AE149" s="73"/>
      <c r="AF149" s="73"/>
      <c r="AG149" s="87"/>
      <c r="AH149" s="87"/>
      <c r="AI149" s="87"/>
      <c r="AJ149" s="87"/>
      <c r="AK149" s="87"/>
      <c r="AL149" s="87"/>
      <c r="AM149" s="1"/>
      <c r="AN149" s="1"/>
    </row>
    <row r="150" spans="1:40" ht="15.75" hidden="1" x14ac:dyDescent="0.2">
      <c r="A150" s="72"/>
      <c r="B150" s="72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73"/>
      <c r="AB150" s="73"/>
      <c r="AC150" s="73"/>
      <c r="AD150" s="73"/>
      <c r="AE150" s="73"/>
      <c r="AF150" s="73"/>
      <c r="AG150" s="87"/>
      <c r="AH150" s="87"/>
      <c r="AI150" s="87"/>
      <c r="AJ150" s="87"/>
      <c r="AK150" s="87"/>
      <c r="AL150" s="87"/>
      <c r="AM150" s="1"/>
      <c r="AN150" s="1"/>
    </row>
    <row r="151" spans="1:40" ht="15.75" hidden="1" x14ac:dyDescent="0.2">
      <c r="A151" s="72"/>
      <c r="B151" s="72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73"/>
      <c r="AB151" s="73"/>
      <c r="AC151" s="73"/>
      <c r="AD151" s="73"/>
      <c r="AE151" s="73"/>
      <c r="AF151" s="73"/>
      <c r="AG151" s="87"/>
      <c r="AH151" s="87"/>
      <c r="AI151" s="87"/>
      <c r="AJ151" s="87"/>
      <c r="AK151" s="87"/>
      <c r="AL151" s="87"/>
      <c r="AM151" s="1"/>
      <c r="AN151" s="1"/>
    </row>
    <row r="152" spans="1:40" ht="15.75" hidden="1" x14ac:dyDescent="0.2">
      <c r="A152" s="72"/>
      <c r="B152" s="7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73"/>
      <c r="AB152" s="73"/>
      <c r="AC152" s="73"/>
      <c r="AD152" s="73"/>
      <c r="AE152" s="73"/>
      <c r="AF152" s="73"/>
      <c r="AG152" s="87"/>
      <c r="AH152" s="87"/>
      <c r="AI152" s="87"/>
      <c r="AJ152" s="87"/>
      <c r="AK152" s="87"/>
      <c r="AL152" s="87"/>
      <c r="AM152" s="1"/>
      <c r="AN152" s="1"/>
    </row>
    <row r="153" spans="1:40" ht="15.75" hidden="1" x14ac:dyDescent="0.2">
      <c r="A153" s="72"/>
      <c r="B153" s="72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73"/>
      <c r="AB153" s="73"/>
      <c r="AC153" s="73"/>
      <c r="AD153" s="73"/>
      <c r="AE153" s="73"/>
      <c r="AF153" s="73"/>
      <c r="AG153" s="87"/>
      <c r="AH153" s="87"/>
      <c r="AI153" s="87"/>
      <c r="AJ153" s="87"/>
      <c r="AK153" s="87"/>
      <c r="AL153" s="87"/>
      <c r="AM153" s="1"/>
      <c r="AN153" s="1"/>
    </row>
    <row r="154" spans="1:40" ht="15.75" hidden="1" x14ac:dyDescent="0.2">
      <c r="A154" s="83"/>
      <c r="B154" s="83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73"/>
      <c r="AB154" s="73"/>
      <c r="AC154" s="73"/>
      <c r="AD154" s="73"/>
      <c r="AE154" s="73"/>
      <c r="AF154" s="73"/>
      <c r="AG154" s="87"/>
      <c r="AH154" s="87"/>
      <c r="AI154" s="87"/>
      <c r="AJ154" s="87"/>
      <c r="AK154" s="87"/>
      <c r="AL154" s="87"/>
      <c r="AM154" s="1"/>
      <c r="AN154" s="1"/>
    </row>
    <row r="155" spans="1:40" ht="15.75" hidden="1" x14ac:dyDescent="0.2">
      <c r="A155" s="72"/>
      <c r="B155" s="72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73"/>
      <c r="AB155" s="73"/>
      <c r="AC155" s="73"/>
      <c r="AD155" s="73"/>
      <c r="AE155" s="73"/>
      <c r="AF155" s="73"/>
      <c r="AG155" s="87"/>
      <c r="AH155" s="87"/>
      <c r="AI155" s="87"/>
      <c r="AJ155" s="87"/>
      <c r="AK155" s="87"/>
      <c r="AL155" s="87"/>
      <c r="AM155" s="1"/>
      <c r="AN155" s="1"/>
    </row>
    <row r="156" spans="1:40" ht="47.25" hidden="1" x14ac:dyDescent="0.2">
      <c r="A156" s="74" t="s">
        <v>222</v>
      </c>
      <c r="B156" s="74"/>
      <c r="C156" s="91">
        <f>SUM(C158:C172)</f>
        <v>0</v>
      </c>
      <c r="D156" s="91">
        <f t="shared" ref="D156:AL156" si="114">SUM(D158:D172)</f>
        <v>0</v>
      </c>
      <c r="E156" s="91">
        <f t="shared" si="114"/>
        <v>0</v>
      </c>
      <c r="F156" s="91">
        <f t="shared" si="114"/>
        <v>0</v>
      </c>
      <c r="G156" s="91">
        <f t="shared" si="114"/>
        <v>0</v>
      </c>
      <c r="H156" s="91">
        <f t="shared" si="114"/>
        <v>0</v>
      </c>
      <c r="I156" s="91">
        <f t="shared" si="114"/>
        <v>0</v>
      </c>
      <c r="J156" s="91">
        <f t="shared" si="114"/>
        <v>0</v>
      </c>
      <c r="K156" s="91">
        <f t="shared" si="114"/>
        <v>0</v>
      </c>
      <c r="L156" s="91">
        <f t="shared" si="114"/>
        <v>0</v>
      </c>
      <c r="M156" s="91">
        <f t="shared" si="114"/>
        <v>0</v>
      </c>
      <c r="N156" s="91">
        <f t="shared" si="114"/>
        <v>0</v>
      </c>
      <c r="O156" s="91">
        <f t="shared" si="114"/>
        <v>0</v>
      </c>
      <c r="P156" s="91">
        <f t="shared" si="114"/>
        <v>0</v>
      </c>
      <c r="Q156" s="91">
        <f t="shared" si="114"/>
        <v>0</v>
      </c>
      <c r="R156" s="91">
        <f t="shared" si="114"/>
        <v>0</v>
      </c>
      <c r="S156" s="91">
        <f t="shared" si="114"/>
        <v>0</v>
      </c>
      <c r="T156" s="91">
        <f t="shared" si="114"/>
        <v>0</v>
      </c>
      <c r="U156" s="91">
        <f t="shared" si="114"/>
        <v>0</v>
      </c>
      <c r="V156" s="91">
        <f t="shared" si="114"/>
        <v>0</v>
      </c>
      <c r="W156" s="91">
        <f t="shared" si="114"/>
        <v>0</v>
      </c>
      <c r="X156" s="91">
        <f t="shared" si="114"/>
        <v>0</v>
      </c>
      <c r="Y156" s="91">
        <f t="shared" si="114"/>
        <v>0</v>
      </c>
      <c r="Z156" s="91">
        <f t="shared" si="114"/>
        <v>0</v>
      </c>
      <c r="AA156" s="75" t="e">
        <f t="shared" ref="AA156:AF156" si="115">AVERAGE(AA158:AA172)</f>
        <v>#DIV/0!</v>
      </c>
      <c r="AB156" s="75" t="e">
        <f t="shared" si="115"/>
        <v>#DIV/0!</v>
      </c>
      <c r="AC156" s="75" t="e">
        <f t="shared" si="115"/>
        <v>#DIV/0!</v>
      </c>
      <c r="AD156" s="75" t="e">
        <f t="shared" si="115"/>
        <v>#DIV/0!</v>
      </c>
      <c r="AE156" s="75" t="e">
        <f t="shared" si="115"/>
        <v>#DIV/0!</v>
      </c>
      <c r="AF156" s="75" t="e">
        <f t="shared" si="115"/>
        <v>#DIV/0!</v>
      </c>
      <c r="AG156" s="91">
        <f t="shared" si="114"/>
        <v>0</v>
      </c>
      <c r="AH156" s="91">
        <f t="shared" si="114"/>
        <v>0</v>
      </c>
      <c r="AI156" s="91">
        <f t="shared" si="114"/>
        <v>0</v>
      </c>
      <c r="AJ156" s="91">
        <f t="shared" si="114"/>
        <v>0</v>
      </c>
      <c r="AK156" s="91">
        <f t="shared" si="114"/>
        <v>0</v>
      </c>
      <c r="AL156" s="91">
        <f t="shared" si="114"/>
        <v>0</v>
      </c>
      <c r="AM156" s="1"/>
      <c r="AN156" s="1"/>
    </row>
    <row r="157" spans="1:40" ht="15.75" hidden="1" x14ac:dyDescent="0.2">
      <c r="A157" s="77" t="s">
        <v>208</v>
      </c>
      <c r="B157" s="7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78"/>
      <c r="AB157" s="78"/>
      <c r="AC157" s="78"/>
      <c r="AD157" s="78"/>
      <c r="AE157" s="78"/>
      <c r="AF157" s="78"/>
      <c r="AG157" s="167"/>
      <c r="AH157" s="167"/>
      <c r="AI157" s="167"/>
      <c r="AJ157" s="167"/>
      <c r="AK157" s="167"/>
      <c r="AL157" s="167"/>
      <c r="AM157" s="1"/>
      <c r="AN157" s="1"/>
    </row>
    <row r="158" spans="1:40" ht="15.75" hidden="1" x14ac:dyDescent="0.2">
      <c r="A158" s="72"/>
      <c r="B158" s="7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73"/>
      <c r="AB158" s="73"/>
      <c r="AC158" s="73"/>
      <c r="AD158" s="73"/>
      <c r="AE158" s="73"/>
      <c r="AF158" s="73"/>
      <c r="AG158" s="87"/>
      <c r="AH158" s="87"/>
      <c r="AI158" s="87"/>
      <c r="AJ158" s="87"/>
      <c r="AK158" s="87"/>
      <c r="AL158" s="87"/>
      <c r="AM158" s="1"/>
      <c r="AN158" s="1"/>
    </row>
    <row r="159" spans="1:40" ht="15.75" hidden="1" x14ac:dyDescent="0.2">
      <c r="A159" s="72"/>
      <c r="B159" s="72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73"/>
      <c r="AB159" s="73"/>
      <c r="AC159" s="73"/>
      <c r="AD159" s="73"/>
      <c r="AE159" s="73"/>
      <c r="AF159" s="73"/>
      <c r="AG159" s="87"/>
      <c r="AH159" s="87"/>
      <c r="AI159" s="87"/>
      <c r="AJ159" s="87"/>
      <c r="AK159" s="87"/>
      <c r="AL159" s="87"/>
      <c r="AM159" s="1"/>
      <c r="AN159" s="1"/>
    </row>
    <row r="160" spans="1:40" ht="15.75" hidden="1" x14ac:dyDescent="0.2">
      <c r="A160" s="72"/>
      <c r="B160" s="72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73"/>
      <c r="AB160" s="73"/>
      <c r="AC160" s="73"/>
      <c r="AD160" s="73"/>
      <c r="AE160" s="73"/>
      <c r="AF160" s="73"/>
      <c r="AG160" s="87"/>
      <c r="AH160" s="87"/>
      <c r="AI160" s="87"/>
      <c r="AJ160" s="87"/>
      <c r="AK160" s="87"/>
      <c r="AL160" s="87"/>
      <c r="AM160" s="1"/>
      <c r="AN160" s="1"/>
    </row>
    <row r="161" spans="1:40" ht="15.75" hidden="1" x14ac:dyDescent="0.2">
      <c r="A161" s="72"/>
      <c r="B161" s="72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73"/>
      <c r="AB161" s="73"/>
      <c r="AC161" s="73"/>
      <c r="AD161" s="73"/>
      <c r="AE161" s="73"/>
      <c r="AF161" s="73"/>
      <c r="AG161" s="87"/>
      <c r="AH161" s="87"/>
      <c r="AI161" s="87"/>
      <c r="AJ161" s="87"/>
      <c r="AK161" s="87"/>
      <c r="AL161" s="87"/>
      <c r="AM161" s="1"/>
      <c r="AN161" s="1"/>
    </row>
    <row r="162" spans="1:40" ht="15.75" hidden="1" x14ac:dyDescent="0.2">
      <c r="A162" s="72"/>
      <c r="B162" s="72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73"/>
      <c r="AB162" s="73"/>
      <c r="AC162" s="73"/>
      <c r="AD162" s="73"/>
      <c r="AE162" s="73"/>
      <c r="AF162" s="73"/>
      <c r="AG162" s="87"/>
      <c r="AH162" s="87"/>
      <c r="AI162" s="87"/>
      <c r="AJ162" s="87"/>
      <c r="AK162" s="87"/>
      <c r="AL162" s="87"/>
      <c r="AM162" s="1"/>
      <c r="AN162" s="1"/>
    </row>
    <row r="163" spans="1:40" ht="15.75" hidden="1" x14ac:dyDescent="0.2">
      <c r="A163" s="72"/>
      <c r="B163" s="72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73"/>
      <c r="AB163" s="73"/>
      <c r="AC163" s="73"/>
      <c r="AD163" s="73"/>
      <c r="AE163" s="73"/>
      <c r="AF163" s="73"/>
      <c r="AG163" s="87"/>
      <c r="AH163" s="87"/>
      <c r="AI163" s="87"/>
      <c r="AJ163" s="87"/>
      <c r="AK163" s="87"/>
      <c r="AL163" s="87"/>
      <c r="AM163" s="1"/>
      <c r="AN163" s="1"/>
    </row>
    <row r="164" spans="1:40" ht="15.75" hidden="1" x14ac:dyDescent="0.2">
      <c r="A164" s="72"/>
      <c r="B164" s="72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73"/>
      <c r="AB164" s="73"/>
      <c r="AC164" s="73"/>
      <c r="AD164" s="73"/>
      <c r="AE164" s="73"/>
      <c r="AF164" s="73"/>
      <c r="AG164" s="87"/>
      <c r="AH164" s="87"/>
      <c r="AI164" s="87"/>
      <c r="AJ164" s="87"/>
      <c r="AK164" s="87"/>
      <c r="AL164" s="87"/>
      <c r="AM164" s="1"/>
      <c r="AN164" s="1"/>
    </row>
    <row r="165" spans="1:40" ht="15.75" hidden="1" x14ac:dyDescent="0.2">
      <c r="A165" s="72"/>
      <c r="B165" s="72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73"/>
      <c r="AB165" s="73"/>
      <c r="AC165" s="73"/>
      <c r="AD165" s="73"/>
      <c r="AE165" s="73"/>
      <c r="AF165" s="73"/>
      <c r="AG165" s="87"/>
      <c r="AH165" s="87"/>
      <c r="AI165" s="87"/>
      <c r="AJ165" s="87"/>
      <c r="AK165" s="87"/>
      <c r="AL165" s="87"/>
      <c r="AM165" s="1"/>
      <c r="AN165" s="1"/>
    </row>
    <row r="166" spans="1:40" ht="15.75" hidden="1" x14ac:dyDescent="0.2">
      <c r="A166" s="72"/>
      <c r="B166" s="72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73"/>
      <c r="AB166" s="73"/>
      <c r="AC166" s="73"/>
      <c r="AD166" s="73"/>
      <c r="AE166" s="73"/>
      <c r="AF166" s="73"/>
      <c r="AG166" s="87"/>
      <c r="AH166" s="87"/>
      <c r="AI166" s="87"/>
      <c r="AJ166" s="87"/>
      <c r="AK166" s="87"/>
      <c r="AL166" s="87"/>
      <c r="AM166" s="1"/>
      <c r="AN166" s="1"/>
    </row>
    <row r="167" spans="1:40" ht="15.75" hidden="1" x14ac:dyDescent="0.2">
      <c r="A167" s="72"/>
      <c r="B167" s="7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73"/>
      <c r="AB167" s="73"/>
      <c r="AC167" s="73"/>
      <c r="AD167" s="73"/>
      <c r="AE167" s="73"/>
      <c r="AF167" s="73"/>
      <c r="AG167" s="87"/>
      <c r="AH167" s="87"/>
      <c r="AI167" s="87"/>
      <c r="AJ167" s="87"/>
      <c r="AK167" s="87"/>
      <c r="AL167" s="87"/>
      <c r="AM167" s="1"/>
      <c r="AN167" s="1"/>
    </row>
    <row r="168" spans="1:40" ht="15.75" hidden="1" x14ac:dyDescent="0.2">
      <c r="A168" s="72"/>
      <c r="B168" s="72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73"/>
      <c r="AB168" s="73"/>
      <c r="AC168" s="73"/>
      <c r="AD168" s="73"/>
      <c r="AE168" s="73"/>
      <c r="AF168" s="73"/>
      <c r="AG168" s="87"/>
      <c r="AH168" s="87"/>
      <c r="AI168" s="87"/>
      <c r="AJ168" s="87"/>
      <c r="AK168" s="87"/>
      <c r="AL168" s="87"/>
      <c r="AM168" s="1"/>
      <c r="AN168" s="1"/>
    </row>
    <row r="169" spans="1:40" ht="15.75" hidden="1" x14ac:dyDescent="0.2">
      <c r="A169" s="72"/>
      <c r="B169" s="7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73"/>
      <c r="AB169" s="73"/>
      <c r="AC169" s="73"/>
      <c r="AD169" s="73"/>
      <c r="AE169" s="73"/>
      <c r="AF169" s="73"/>
      <c r="AG169" s="87"/>
      <c r="AH169" s="87"/>
      <c r="AI169" s="87"/>
      <c r="AJ169" s="87"/>
      <c r="AK169" s="87"/>
      <c r="AL169" s="87"/>
      <c r="AM169" s="1"/>
      <c r="AN169" s="1"/>
    </row>
    <row r="170" spans="1:40" ht="15.75" hidden="1" x14ac:dyDescent="0.2">
      <c r="A170" s="72"/>
      <c r="B170" s="7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73"/>
      <c r="AB170" s="73"/>
      <c r="AC170" s="73"/>
      <c r="AD170" s="73"/>
      <c r="AE170" s="73"/>
      <c r="AF170" s="73"/>
      <c r="AG170" s="87"/>
      <c r="AH170" s="87"/>
      <c r="AI170" s="87"/>
      <c r="AJ170" s="87"/>
      <c r="AK170" s="87"/>
      <c r="AL170" s="87"/>
      <c r="AM170" s="1"/>
      <c r="AN170" s="1"/>
    </row>
    <row r="171" spans="1:40" ht="15.75" hidden="1" x14ac:dyDescent="0.2">
      <c r="A171" s="83"/>
      <c r="B171" s="83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73"/>
      <c r="AB171" s="73"/>
      <c r="AC171" s="73"/>
      <c r="AD171" s="73"/>
      <c r="AE171" s="73"/>
      <c r="AF171" s="73"/>
      <c r="AG171" s="87"/>
      <c r="AH171" s="87"/>
      <c r="AI171" s="87"/>
      <c r="AJ171" s="87"/>
      <c r="AK171" s="87"/>
      <c r="AL171" s="87"/>
      <c r="AM171" s="1"/>
      <c r="AN171" s="1"/>
    </row>
    <row r="172" spans="1:40" ht="15.75" hidden="1" x14ac:dyDescent="0.2">
      <c r="A172" s="72"/>
      <c r="B172" s="7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73"/>
      <c r="AB172" s="73"/>
      <c r="AC172" s="73"/>
      <c r="AD172" s="73"/>
      <c r="AE172" s="73"/>
      <c r="AF172" s="73"/>
      <c r="AG172" s="87"/>
      <c r="AH172" s="87"/>
      <c r="AI172" s="87"/>
      <c r="AJ172" s="87"/>
      <c r="AK172" s="87"/>
      <c r="AL172" s="87"/>
      <c r="AM172" s="1"/>
      <c r="AN172" s="1"/>
    </row>
    <row r="173" spans="1:40" ht="31.5" hidden="1" x14ac:dyDescent="0.2">
      <c r="A173" s="74" t="s">
        <v>223</v>
      </c>
      <c r="B173" s="74"/>
      <c r="C173" s="91">
        <f>SUM(C175:C189)</f>
        <v>0</v>
      </c>
      <c r="D173" s="91">
        <f t="shared" ref="D173:AL173" si="116">SUM(D175:D189)</f>
        <v>0</v>
      </c>
      <c r="E173" s="91">
        <f t="shared" si="116"/>
        <v>0</v>
      </c>
      <c r="F173" s="91">
        <f t="shared" si="116"/>
        <v>0</v>
      </c>
      <c r="G173" s="91">
        <f t="shared" si="116"/>
        <v>0</v>
      </c>
      <c r="H173" s="91">
        <f t="shared" si="116"/>
        <v>0</v>
      </c>
      <c r="I173" s="91">
        <f t="shared" si="116"/>
        <v>0</v>
      </c>
      <c r="J173" s="91">
        <f t="shared" si="116"/>
        <v>0</v>
      </c>
      <c r="K173" s="91">
        <f t="shared" si="116"/>
        <v>0</v>
      </c>
      <c r="L173" s="91">
        <f t="shared" si="116"/>
        <v>0</v>
      </c>
      <c r="M173" s="91">
        <f t="shared" si="116"/>
        <v>0</v>
      </c>
      <c r="N173" s="91">
        <f t="shared" si="116"/>
        <v>0</v>
      </c>
      <c r="O173" s="91">
        <f t="shared" si="116"/>
        <v>0</v>
      </c>
      <c r="P173" s="91">
        <f t="shared" si="116"/>
        <v>0</v>
      </c>
      <c r="Q173" s="91">
        <f t="shared" si="116"/>
        <v>0</v>
      </c>
      <c r="R173" s="91">
        <f t="shared" si="116"/>
        <v>0</v>
      </c>
      <c r="S173" s="91">
        <f t="shared" si="116"/>
        <v>0</v>
      </c>
      <c r="T173" s="91">
        <f t="shared" si="116"/>
        <v>0</v>
      </c>
      <c r="U173" s="91">
        <f t="shared" si="116"/>
        <v>0</v>
      </c>
      <c r="V173" s="91">
        <f t="shared" si="116"/>
        <v>0</v>
      </c>
      <c r="W173" s="91">
        <f t="shared" si="116"/>
        <v>0</v>
      </c>
      <c r="X173" s="91">
        <f t="shared" si="116"/>
        <v>0</v>
      </c>
      <c r="Y173" s="91">
        <f t="shared" si="116"/>
        <v>0</v>
      </c>
      <c r="Z173" s="91">
        <f t="shared" si="116"/>
        <v>0</v>
      </c>
      <c r="AA173" s="75" t="e">
        <f t="shared" ref="AA173:AF173" si="117">AVERAGE(AA175:AA189)</f>
        <v>#DIV/0!</v>
      </c>
      <c r="AB173" s="75" t="e">
        <f t="shared" si="117"/>
        <v>#DIV/0!</v>
      </c>
      <c r="AC173" s="75" t="e">
        <f t="shared" si="117"/>
        <v>#DIV/0!</v>
      </c>
      <c r="AD173" s="75" t="e">
        <f t="shared" si="117"/>
        <v>#DIV/0!</v>
      </c>
      <c r="AE173" s="75" t="e">
        <f t="shared" si="117"/>
        <v>#DIV/0!</v>
      </c>
      <c r="AF173" s="75" t="e">
        <f t="shared" si="117"/>
        <v>#DIV/0!</v>
      </c>
      <c r="AG173" s="91">
        <f t="shared" si="116"/>
        <v>0</v>
      </c>
      <c r="AH173" s="91">
        <f t="shared" si="116"/>
        <v>0</v>
      </c>
      <c r="AI173" s="91">
        <f t="shared" si="116"/>
        <v>0</v>
      </c>
      <c r="AJ173" s="91">
        <f t="shared" si="116"/>
        <v>0</v>
      </c>
      <c r="AK173" s="91">
        <f t="shared" si="116"/>
        <v>0</v>
      </c>
      <c r="AL173" s="91">
        <f t="shared" si="116"/>
        <v>0</v>
      </c>
      <c r="AM173" s="1"/>
      <c r="AN173" s="1"/>
    </row>
    <row r="174" spans="1:40" ht="15.75" hidden="1" x14ac:dyDescent="0.2">
      <c r="A174" s="77" t="s">
        <v>208</v>
      </c>
      <c r="B174" s="7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78"/>
      <c r="AB174" s="78"/>
      <c r="AC174" s="78"/>
      <c r="AD174" s="78"/>
      <c r="AE174" s="78"/>
      <c r="AF174" s="78"/>
      <c r="AG174" s="167"/>
      <c r="AH174" s="167"/>
      <c r="AI174" s="167"/>
      <c r="AJ174" s="167"/>
      <c r="AK174" s="167"/>
      <c r="AL174" s="167"/>
      <c r="AM174" s="1"/>
      <c r="AN174" s="1"/>
    </row>
    <row r="175" spans="1:40" ht="15.75" hidden="1" x14ac:dyDescent="0.2">
      <c r="A175" s="72"/>
      <c r="B175" s="7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73"/>
      <c r="AB175" s="73"/>
      <c r="AC175" s="73"/>
      <c r="AD175" s="73"/>
      <c r="AE175" s="73"/>
      <c r="AF175" s="73"/>
      <c r="AG175" s="87"/>
      <c r="AH175" s="87"/>
      <c r="AI175" s="87"/>
      <c r="AJ175" s="87"/>
      <c r="AK175" s="87"/>
      <c r="AL175" s="87"/>
      <c r="AM175" s="1"/>
      <c r="AN175" s="1"/>
    </row>
    <row r="176" spans="1:40" ht="15.75" hidden="1" x14ac:dyDescent="0.2">
      <c r="A176" s="72"/>
      <c r="B176" s="7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73"/>
      <c r="AB176" s="73"/>
      <c r="AC176" s="73"/>
      <c r="AD176" s="73"/>
      <c r="AE176" s="73"/>
      <c r="AF176" s="73"/>
      <c r="AG176" s="87"/>
      <c r="AH176" s="87"/>
      <c r="AI176" s="87"/>
      <c r="AJ176" s="87"/>
      <c r="AK176" s="87"/>
      <c r="AL176" s="87"/>
      <c r="AM176" s="1"/>
      <c r="AN176" s="1"/>
    </row>
    <row r="177" spans="1:40" ht="15.75" hidden="1" x14ac:dyDescent="0.2">
      <c r="A177" s="72"/>
      <c r="B177" s="72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73"/>
      <c r="AB177" s="73"/>
      <c r="AC177" s="73"/>
      <c r="AD177" s="73"/>
      <c r="AE177" s="73"/>
      <c r="AF177" s="73"/>
      <c r="AG177" s="87"/>
      <c r="AH177" s="87"/>
      <c r="AI177" s="87"/>
      <c r="AJ177" s="87"/>
      <c r="AK177" s="87"/>
      <c r="AL177" s="87"/>
      <c r="AM177" s="1"/>
      <c r="AN177" s="1"/>
    </row>
    <row r="178" spans="1:40" ht="15.75" hidden="1" x14ac:dyDescent="0.2">
      <c r="A178" s="72"/>
      <c r="B178" s="7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73"/>
      <c r="AB178" s="73"/>
      <c r="AC178" s="73"/>
      <c r="AD178" s="73"/>
      <c r="AE178" s="73"/>
      <c r="AF178" s="73"/>
      <c r="AG178" s="87"/>
      <c r="AH178" s="87"/>
      <c r="AI178" s="87"/>
      <c r="AJ178" s="87"/>
      <c r="AK178" s="87"/>
      <c r="AL178" s="87"/>
      <c r="AM178" s="1"/>
      <c r="AN178" s="1"/>
    </row>
    <row r="179" spans="1:40" ht="15.75" hidden="1" x14ac:dyDescent="0.2">
      <c r="A179" s="72"/>
      <c r="B179" s="7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73"/>
      <c r="AB179" s="73"/>
      <c r="AC179" s="73"/>
      <c r="AD179" s="73"/>
      <c r="AE179" s="73"/>
      <c r="AF179" s="73"/>
      <c r="AG179" s="87"/>
      <c r="AH179" s="87"/>
      <c r="AI179" s="87"/>
      <c r="AJ179" s="87"/>
      <c r="AK179" s="87"/>
      <c r="AL179" s="87"/>
      <c r="AM179" s="1"/>
      <c r="AN179" s="1"/>
    </row>
    <row r="180" spans="1:40" ht="15.75" hidden="1" x14ac:dyDescent="0.2">
      <c r="A180" s="72"/>
      <c r="B180" s="7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73"/>
      <c r="AB180" s="73"/>
      <c r="AC180" s="73"/>
      <c r="AD180" s="73"/>
      <c r="AE180" s="73"/>
      <c r="AF180" s="73"/>
      <c r="AG180" s="87"/>
      <c r="AH180" s="87"/>
      <c r="AI180" s="87"/>
      <c r="AJ180" s="87"/>
      <c r="AK180" s="87"/>
      <c r="AL180" s="87"/>
      <c r="AM180" s="1"/>
      <c r="AN180" s="1"/>
    </row>
    <row r="181" spans="1:40" ht="15.75" hidden="1" x14ac:dyDescent="0.2">
      <c r="A181" s="72"/>
      <c r="B181" s="7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73"/>
      <c r="AB181" s="73"/>
      <c r="AC181" s="73"/>
      <c r="AD181" s="73"/>
      <c r="AE181" s="73"/>
      <c r="AF181" s="73"/>
      <c r="AG181" s="87"/>
      <c r="AH181" s="87"/>
      <c r="AI181" s="87"/>
      <c r="AJ181" s="87"/>
      <c r="AK181" s="87"/>
      <c r="AL181" s="87"/>
      <c r="AM181" s="1"/>
      <c r="AN181" s="1"/>
    </row>
    <row r="182" spans="1:40" ht="15.75" hidden="1" x14ac:dyDescent="0.2">
      <c r="A182" s="72"/>
      <c r="B182" s="72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73"/>
      <c r="AB182" s="73"/>
      <c r="AC182" s="73"/>
      <c r="AD182" s="73"/>
      <c r="AE182" s="73"/>
      <c r="AF182" s="73"/>
      <c r="AG182" s="87"/>
      <c r="AH182" s="87"/>
      <c r="AI182" s="87"/>
      <c r="AJ182" s="87"/>
      <c r="AK182" s="87"/>
      <c r="AL182" s="87"/>
      <c r="AM182" s="1"/>
      <c r="AN182" s="1"/>
    </row>
    <row r="183" spans="1:40" ht="15.75" hidden="1" x14ac:dyDescent="0.2">
      <c r="A183" s="72"/>
      <c r="B183" s="7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73"/>
      <c r="AB183" s="73"/>
      <c r="AC183" s="73"/>
      <c r="AD183" s="73"/>
      <c r="AE183" s="73"/>
      <c r="AF183" s="73"/>
      <c r="AG183" s="87"/>
      <c r="AH183" s="87"/>
      <c r="AI183" s="87"/>
      <c r="AJ183" s="87"/>
      <c r="AK183" s="87"/>
      <c r="AL183" s="87"/>
      <c r="AM183" s="1"/>
      <c r="AN183" s="1"/>
    </row>
    <row r="184" spans="1:40" ht="15.75" hidden="1" x14ac:dyDescent="0.2">
      <c r="A184" s="72"/>
      <c r="B184" s="7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73"/>
      <c r="AB184" s="73"/>
      <c r="AC184" s="73"/>
      <c r="AD184" s="73"/>
      <c r="AE184" s="73"/>
      <c r="AF184" s="73"/>
      <c r="AG184" s="87"/>
      <c r="AH184" s="87"/>
      <c r="AI184" s="87"/>
      <c r="AJ184" s="87"/>
      <c r="AK184" s="87"/>
      <c r="AL184" s="87"/>
      <c r="AM184" s="1"/>
      <c r="AN184" s="1"/>
    </row>
    <row r="185" spans="1:40" ht="15.75" hidden="1" x14ac:dyDescent="0.2">
      <c r="A185" s="72"/>
      <c r="B185" s="7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73"/>
      <c r="AB185" s="73"/>
      <c r="AC185" s="73"/>
      <c r="AD185" s="73"/>
      <c r="AE185" s="73"/>
      <c r="AF185" s="73"/>
      <c r="AG185" s="87"/>
      <c r="AH185" s="87"/>
      <c r="AI185" s="87"/>
      <c r="AJ185" s="87"/>
      <c r="AK185" s="87"/>
      <c r="AL185" s="87"/>
      <c r="AM185" s="1"/>
      <c r="AN185" s="1"/>
    </row>
    <row r="186" spans="1:40" ht="15.75" hidden="1" x14ac:dyDescent="0.2">
      <c r="A186" s="72"/>
      <c r="B186" s="7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73"/>
      <c r="AB186" s="73"/>
      <c r="AC186" s="73"/>
      <c r="AD186" s="73"/>
      <c r="AE186" s="73"/>
      <c r="AF186" s="73"/>
      <c r="AG186" s="87"/>
      <c r="AH186" s="87"/>
      <c r="AI186" s="87"/>
      <c r="AJ186" s="87"/>
      <c r="AK186" s="87"/>
      <c r="AL186" s="87"/>
      <c r="AM186" s="1"/>
      <c r="AN186" s="1"/>
    </row>
    <row r="187" spans="1:40" ht="15.75" hidden="1" x14ac:dyDescent="0.2">
      <c r="A187" s="72"/>
      <c r="B187" s="7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73"/>
      <c r="AB187" s="73"/>
      <c r="AC187" s="73"/>
      <c r="AD187" s="73"/>
      <c r="AE187" s="73"/>
      <c r="AF187" s="73"/>
      <c r="AG187" s="87"/>
      <c r="AH187" s="87"/>
      <c r="AI187" s="87"/>
      <c r="AJ187" s="87"/>
      <c r="AK187" s="87"/>
      <c r="AL187" s="87"/>
      <c r="AM187" s="1"/>
      <c r="AN187" s="1"/>
    </row>
    <row r="188" spans="1:40" ht="15.75" hidden="1" x14ac:dyDescent="0.2">
      <c r="A188" s="83"/>
      <c r="B188" s="83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73"/>
      <c r="AB188" s="73"/>
      <c r="AC188" s="73"/>
      <c r="AD188" s="73"/>
      <c r="AE188" s="73"/>
      <c r="AF188" s="73"/>
      <c r="AG188" s="87"/>
      <c r="AH188" s="87"/>
      <c r="AI188" s="87"/>
      <c r="AJ188" s="87"/>
      <c r="AK188" s="87"/>
      <c r="AL188" s="87"/>
      <c r="AM188" s="1"/>
      <c r="AN188" s="1"/>
    </row>
    <row r="189" spans="1:40" ht="15.75" hidden="1" x14ac:dyDescent="0.2">
      <c r="A189" s="72"/>
      <c r="B189" s="72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73"/>
      <c r="AB189" s="73"/>
      <c r="AC189" s="73"/>
      <c r="AD189" s="73"/>
      <c r="AE189" s="73"/>
      <c r="AF189" s="73"/>
      <c r="AG189" s="87"/>
      <c r="AH189" s="87"/>
      <c r="AI189" s="87"/>
      <c r="AJ189" s="87"/>
      <c r="AK189" s="87"/>
      <c r="AL189" s="87"/>
      <c r="AM189" s="1"/>
      <c r="AN189" s="1"/>
    </row>
    <row r="190" spans="1:40" ht="63" hidden="1" x14ac:dyDescent="0.2">
      <c r="A190" s="74" t="s">
        <v>224</v>
      </c>
      <c r="B190" s="74"/>
      <c r="C190" s="91">
        <f>SUM(C192:C206)</f>
        <v>0</v>
      </c>
      <c r="D190" s="91">
        <f t="shared" ref="D190:AL190" si="118">SUM(D192:D206)</f>
        <v>0</v>
      </c>
      <c r="E190" s="91">
        <f t="shared" si="118"/>
        <v>0</v>
      </c>
      <c r="F190" s="91">
        <f t="shared" si="118"/>
        <v>0</v>
      </c>
      <c r="G190" s="91">
        <f t="shared" si="118"/>
        <v>0</v>
      </c>
      <c r="H190" s="91">
        <f t="shared" si="118"/>
        <v>0</v>
      </c>
      <c r="I190" s="91">
        <f t="shared" si="118"/>
        <v>0</v>
      </c>
      <c r="J190" s="91">
        <f t="shared" si="118"/>
        <v>0</v>
      </c>
      <c r="K190" s="91">
        <f t="shared" si="118"/>
        <v>0</v>
      </c>
      <c r="L190" s="91">
        <f t="shared" si="118"/>
        <v>0</v>
      </c>
      <c r="M190" s="91">
        <f t="shared" si="118"/>
        <v>0</v>
      </c>
      <c r="N190" s="91">
        <f t="shared" si="118"/>
        <v>0</v>
      </c>
      <c r="O190" s="91">
        <f t="shared" si="118"/>
        <v>0</v>
      </c>
      <c r="P190" s="91">
        <f t="shared" si="118"/>
        <v>0</v>
      </c>
      <c r="Q190" s="91">
        <f t="shared" si="118"/>
        <v>0</v>
      </c>
      <c r="R190" s="91">
        <f t="shared" si="118"/>
        <v>0</v>
      </c>
      <c r="S190" s="91">
        <f t="shared" si="118"/>
        <v>0</v>
      </c>
      <c r="T190" s="91">
        <f t="shared" si="118"/>
        <v>0</v>
      </c>
      <c r="U190" s="91">
        <f t="shared" si="118"/>
        <v>0</v>
      </c>
      <c r="V190" s="91">
        <f t="shared" si="118"/>
        <v>0</v>
      </c>
      <c r="W190" s="91">
        <f t="shared" si="118"/>
        <v>0</v>
      </c>
      <c r="X190" s="91">
        <f t="shared" si="118"/>
        <v>0</v>
      </c>
      <c r="Y190" s="91">
        <f t="shared" si="118"/>
        <v>0</v>
      </c>
      <c r="Z190" s="91">
        <f t="shared" si="118"/>
        <v>0</v>
      </c>
      <c r="AA190" s="75" t="e">
        <f t="shared" ref="AA190:AF190" si="119">AVERAGE(AA192:AA206)</f>
        <v>#DIV/0!</v>
      </c>
      <c r="AB190" s="75" t="e">
        <f t="shared" si="119"/>
        <v>#DIV/0!</v>
      </c>
      <c r="AC190" s="75" t="e">
        <f t="shared" si="119"/>
        <v>#DIV/0!</v>
      </c>
      <c r="AD190" s="75" t="e">
        <f t="shared" si="119"/>
        <v>#DIV/0!</v>
      </c>
      <c r="AE190" s="75" t="e">
        <f t="shared" si="119"/>
        <v>#DIV/0!</v>
      </c>
      <c r="AF190" s="75" t="e">
        <f t="shared" si="119"/>
        <v>#DIV/0!</v>
      </c>
      <c r="AG190" s="91">
        <f t="shared" si="118"/>
        <v>0</v>
      </c>
      <c r="AH190" s="91">
        <f t="shared" si="118"/>
        <v>0</v>
      </c>
      <c r="AI190" s="91">
        <f t="shared" si="118"/>
        <v>0</v>
      </c>
      <c r="AJ190" s="91">
        <f t="shared" si="118"/>
        <v>0</v>
      </c>
      <c r="AK190" s="91">
        <f t="shared" si="118"/>
        <v>0</v>
      </c>
      <c r="AL190" s="91">
        <f t="shared" si="118"/>
        <v>0</v>
      </c>
      <c r="AM190" s="1"/>
      <c r="AN190" s="1"/>
    </row>
    <row r="191" spans="1:40" ht="15.75" hidden="1" x14ac:dyDescent="0.2">
      <c r="A191" s="77" t="s">
        <v>208</v>
      </c>
      <c r="B191" s="7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78"/>
      <c r="AB191" s="78"/>
      <c r="AC191" s="78"/>
      <c r="AD191" s="78"/>
      <c r="AE191" s="78"/>
      <c r="AF191" s="78"/>
      <c r="AG191" s="167"/>
      <c r="AH191" s="167"/>
      <c r="AI191" s="167"/>
      <c r="AJ191" s="167"/>
      <c r="AK191" s="167"/>
      <c r="AL191" s="167"/>
      <c r="AM191" s="1"/>
      <c r="AN191" s="1"/>
    </row>
    <row r="192" spans="1:40" ht="15.75" hidden="1" x14ac:dyDescent="0.2">
      <c r="A192" s="72"/>
      <c r="B192" s="7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73"/>
      <c r="AB192" s="73"/>
      <c r="AC192" s="73"/>
      <c r="AD192" s="73"/>
      <c r="AE192" s="73"/>
      <c r="AF192" s="73"/>
      <c r="AG192" s="87"/>
      <c r="AH192" s="87"/>
      <c r="AI192" s="87"/>
      <c r="AJ192" s="87"/>
      <c r="AK192" s="87"/>
      <c r="AL192" s="87"/>
      <c r="AM192" s="1"/>
      <c r="AN192" s="1"/>
    </row>
    <row r="193" spans="1:40" ht="15.75" hidden="1" x14ac:dyDescent="0.2">
      <c r="A193" s="72"/>
      <c r="B193" s="7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73"/>
      <c r="AB193" s="73"/>
      <c r="AC193" s="73"/>
      <c r="AD193" s="73"/>
      <c r="AE193" s="73"/>
      <c r="AF193" s="73"/>
      <c r="AG193" s="87"/>
      <c r="AH193" s="87"/>
      <c r="AI193" s="87"/>
      <c r="AJ193" s="87"/>
      <c r="AK193" s="87"/>
      <c r="AL193" s="87"/>
      <c r="AM193" s="1"/>
      <c r="AN193" s="1"/>
    </row>
    <row r="194" spans="1:40" ht="15.75" hidden="1" x14ac:dyDescent="0.2">
      <c r="A194" s="72"/>
      <c r="B194" s="7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73"/>
      <c r="AB194" s="73"/>
      <c r="AC194" s="73"/>
      <c r="AD194" s="73"/>
      <c r="AE194" s="73"/>
      <c r="AF194" s="73"/>
      <c r="AG194" s="87"/>
      <c r="AH194" s="87"/>
      <c r="AI194" s="87"/>
      <c r="AJ194" s="87"/>
      <c r="AK194" s="87"/>
      <c r="AL194" s="87"/>
      <c r="AM194" s="1"/>
      <c r="AN194" s="1"/>
    </row>
    <row r="195" spans="1:40" ht="15.75" hidden="1" x14ac:dyDescent="0.2">
      <c r="A195" s="72"/>
      <c r="B195" s="7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73"/>
      <c r="AB195" s="73"/>
      <c r="AC195" s="73"/>
      <c r="AD195" s="73"/>
      <c r="AE195" s="73"/>
      <c r="AF195" s="73"/>
      <c r="AG195" s="87"/>
      <c r="AH195" s="87"/>
      <c r="AI195" s="87"/>
      <c r="AJ195" s="87"/>
      <c r="AK195" s="87"/>
      <c r="AL195" s="87"/>
      <c r="AM195" s="1"/>
      <c r="AN195" s="1"/>
    </row>
    <row r="196" spans="1:40" ht="15.75" hidden="1" x14ac:dyDescent="0.2">
      <c r="A196" s="72"/>
      <c r="B196" s="7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73"/>
      <c r="AB196" s="73"/>
      <c r="AC196" s="73"/>
      <c r="AD196" s="73"/>
      <c r="AE196" s="73"/>
      <c r="AF196" s="73"/>
      <c r="AG196" s="87"/>
      <c r="AH196" s="87"/>
      <c r="AI196" s="87"/>
      <c r="AJ196" s="87"/>
      <c r="AK196" s="87"/>
      <c r="AL196" s="87"/>
      <c r="AM196" s="1"/>
      <c r="AN196" s="1"/>
    </row>
    <row r="197" spans="1:40" ht="15.75" hidden="1" x14ac:dyDescent="0.2">
      <c r="A197" s="72"/>
      <c r="B197" s="7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73"/>
      <c r="AB197" s="73"/>
      <c r="AC197" s="73"/>
      <c r="AD197" s="73"/>
      <c r="AE197" s="73"/>
      <c r="AF197" s="73"/>
      <c r="AG197" s="87"/>
      <c r="AH197" s="87"/>
      <c r="AI197" s="87"/>
      <c r="AJ197" s="87"/>
      <c r="AK197" s="87"/>
      <c r="AL197" s="87"/>
      <c r="AM197" s="1"/>
      <c r="AN197" s="1"/>
    </row>
    <row r="198" spans="1:40" ht="15.75" hidden="1" x14ac:dyDescent="0.2">
      <c r="A198" s="72"/>
      <c r="B198" s="7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73"/>
      <c r="AB198" s="73"/>
      <c r="AC198" s="73"/>
      <c r="AD198" s="73"/>
      <c r="AE198" s="73"/>
      <c r="AF198" s="73"/>
      <c r="AG198" s="87"/>
      <c r="AH198" s="87"/>
      <c r="AI198" s="87"/>
      <c r="AJ198" s="87"/>
      <c r="AK198" s="87"/>
      <c r="AL198" s="87"/>
      <c r="AM198" s="1"/>
      <c r="AN198" s="1"/>
    </row>
    <row r="199" spans="1:40" ht="15.75" hidden="1" x14ac:dyDescent="0.2">
      <c r="A199" s="72"/>
      <c r="B199" s="7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73"/>
      <c r="AB199" s="73"/>
      <c r="AC199" s="73"/>
      <c r="AD199" s="73"/>
      <c r="AE199" s="73"/>
      <c r="AF199" s="73"/>
      <c r="AG199" s="87"/>
      <c r="AH199" s="87"/>
      <c r="AI199" s="87"/>
      <c r="AJ199" s="87"/>
      <c r="AK199" s="87"/>
      <c r="AL199" s="87"/>
      <c r="AM199" s="1"/>
      <c r="AN199" s="1"/>
    </row>
    <row r="200" spans="1:40" ht="15.75" hidden="1" x14ac:dyDescent="0.2">
      <c r="A200" s="72"/>
      <c r="B200" s="7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73"/>
      <c r="AB200" s="73"/>
      <c r="AC200" s="73"/>
      <c r="AD200" s="73"/>
      <c r="AE200" s="73"/>
      <c r="AF200" s="73"/>
      <c r="AG200" s="87"/>
      <c r="AH200" s="87"/>
      <c r="AI200" s="87"/>
      <c r="AJ200" s="87"/>
      <c r="AK200" s="87"/>
      <c r="AL200" s="87"/>
      <c r="AM200" s="1"/>
      <c r="AN200" s="1"/>
    </row>
    <row r="201" spans="1:40" ht="15.75" hidden="1" x14ac:dyDescent="0.2">
      <c r="A201" s="72"/>
      <c r="B201" s="7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73"/>
      <c r="AB201" s="73"/>
      <c r="AC201" s="73"/>
      <c r="AD201" s="73"/>
      <c r="AE201" s="73"/>
      <c r="AF201" s="73"/>
      <c r="AG201" s="87"/>
      <c r="AH201" s="87"/>
      <c r="AI201" s="87"/>
      <c r="AJ201" s="87"/>
      <c r="AK201" s="87"/>
      <c r="AL201" s="87"/>
      <c r="AM201" s="1"/>
      <c r="AN201" s="1"/>
    </row>
    <row r="202" spans="1:40" ht="15.75" hidden="1" x14ac:dyDescent="0.2">
      <c r="A202" s="72"/>
      <c r="B202" s="7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73"/>
      <c r="AB202" s="73"/>
      <c r="AC202" s="73"/>
      <c r="AD202" s="73"/>
      <c r="AE202" s="73"/>
      <c r="AF202" s="73"/>
      <c r="AG202" s="87"/>
      <c r="AH202" s="87"/>
      <c r="AI202" s="87"/>
      <c r="AJ202" s="87"/>
      <c r="AK202" s="87"/>
      <c r="AL202" s="87"/>
      <c r="AM202" s="1"/>
      <c r="AN202" s="1"/>
    </row>
    <row r="203" spans="1:40" ht="15.75" hidden="1" x14ac:dyDescent="0.2">
      <c r="A203" s="72"/>
      <c r="B203" s="7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73"/>
      <c r="AB203" s="73"/>
      <c r="AC203" s="73"/>
      <c r="AD203" s="73"/>
      <c r="AE203" s="73"/>
      <c r="AF203" s="73"/>
      <c r="AG203" s="87"/>
      <c r="AH203" s="87"/>
      <c r="AI203" s="87"/>
      <c r="AJ203" s="87"/>
      <c r="AK203" s="87"/>
      <c r="AL203" s="87"/>
      <c r="AM203" s="1"/>
      <c r="AN203" s="1"/>
    </row>
    <row r="204" spans="1:40" ht="15.75" hidden="1" x14ac:dyDescent="0.2">
      <c r="A204" s="72"/>
      <c r="B204" s="72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73"/>
      <c r="AB204" s="73"/>
      <c r="AC204" s="73"/>
      <c r="AD204" s="73"/>
      <c r="AE204" s="73"/>
      <c r="AF204" s="73"/>
      <c r="AG204" s="87"/>
      <c r="AH204" s="87"/>
      <c r="AI204" s="87"/>
      <c r="AJ204" s="87"/>
      <c r="AK204" s="87"/>
      <c r="AL204" s="87"/>
      <c r="AM204" s="1"/>
      <c r="AN204" s="1"/>
    </row>
    <row r="205" spans="1:40" ht="15.75" hidden="1" x14ac:dyDescent="0.2">
      <c r="A205" s="84"/>
      <c r="B205" s="84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73"/>
      <c r="AB205" s="73"/>
      <c r="AC205" s="73"/>
      <c r="AD205" s="73"/>
      <c r="AE205" s="73"/>
      <c r="AF205" s="73"/>
      <c r="AG205" s="87"/>
      <c r="AH205" s="87"/>
      <c r="AI205" s="87"/>
      <c r="AJ205" s="87"/>
      <c r="AK205" s="87"/>
      <c r="AL205" s="87"/>
      <c r="AM205" s="1"/>
      <c r="AN205" s="1"/>
    </row>
    <row r="206" spans="1:40" ht="15.75" hidden="1" x14ac:dyDescent="0.2">
      <c r="A206" s="72"/>
      <c r="B206" s="7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73"/>
      <c r="AB206" s="73"/>
      <c r="AC206" s="73"/>
      <c r="AD206" s="73"/>
      <c r="AE206" s="73"/>
      <c r="AF206" s="73"/>
      <c r="AG206" s="87"/>
      <c r="AH206" s="87"/>
      <c r="AI206" s="87"/>
      <c r="AJ206" s="87"/>
      <c r="AK206" s="87"/>
      <c r="AL206" s="87"/>
      <c r="AM206" s="1"/>
      <c r="AN206" s="1"/>
    </row>
    <row r="207" spans="1:40" ht="31.5" hidden="1" x14ac:dyDescent="0.2">
      <c r="A207" s="74" t="s">
        <v>55</v>
      </c>
      <c r="B207" s="74"/>
      <c r="C207" s="91">
        <f>SUM(C209:C223)</f>
        <v>0</v>
      </c>
      <c r="D207" s="91">
        <f t="shared" ref="D207:AL207" si="120">SUM(D209:D223)</f>
        <v>0</v>
      </c>
      <c r="E207" s="91">
        <f t="shared" si="120"/>
        <v>0</v>
      </c>
      <c r="F207" s="91">
        <f t="shared" si="120"/>
        <v>0</v>
      </c>
      <c r="G207" s="91">
        <f t="shared" si="120"/>
        <v>0</v>
      </c>
      <c r="H207" s="91">
        <f t="shared" si="120"/>
        <v>0</v>
      </c>
      <c r="I207" s="91">
        <f t="shared" si="120"/>
        <v>0</v>
      </c>
      <c r="J207" s="91">
        <f t="shared" si="120"/>
        <v>0</v>
      </c>
      <c r="K207" s="91">
        <f t="shared" si="120"/>
        <v>0</v>
      </c>
      <c r="L207" s="91">
        <f t="shared" si="120"/>
        <v>0</v>
      </c>
      <c r="M207" s="91">
        <f t="shared" si="120"/>
        <v>0</v>
      </c>
      <c r="N207" s="91">
        <f t="shared" si="120"/>
        <v>0</v>
      </c>
      <c r="O207" s="91">
        <f t="shared" si="120"/>
        <v>0</v>
      </c>
      <c r="P207" s="91">
        <f t="shared" si="120"/>
        <v>0</v>
      </c>
      <c r="Q207" s="91">
        <f t="shared" si="120"/>
        <v>0</v>
      </c>
      <c r="R207" s="91">
        <f t="shared" si="120"/>
        <v>0</v>
      </c>
      <c r="S207" s="91">
        <f t="shared" si="120"/>
        <v>0</v>
      </c>
      <c r="T207" s="91">
        <f t="shared" si="120"/>
        <v>0</v>
      </c>
      <c r="U207" s="91">
        <f t="shared" si="120"/>
        <v>0</v>
      </c>
      <c r="V207" s="91">
        <f t="shared" si="120"/>
        <v>0</v>
      </c>
      <c r="W207" s="91">
        <f t="shared" si="120"/>
        <v>0</v>
      </c>
      <c r="X207" s="91">
        <f t="shared" si="120"/>
        <v>0</v>
      </c>
      <c r="Y207" s="91">
        <f t="shared" si="120"/>
        <v>0</v>
      </c>
      <c r="Z207" s="91">
        <f t="shared" si="120"/>
        <v>0</v>
      </c>
      <c r="AA207" s="75" t="e">
        <f t="shared" ref="AA207:AF207" si="121">AVERAGE(AA209:AA223)</f>
        <v>#DIV/0!</v>
      </c>
      <c r="AB207" s="75" t="e">
        <f t="shared" si="121"/>
        <v>#DIV/0!</v>
      </c>
      <c r="AC207" s="75" t="e">
        <f t="shared" si="121"/>
        <v>#DIV/0!</v>
      </c>
      <c r="AD207" s="75" t="e">
        <f t="shared" si="121"/>
        <v>#DIV/0!</v>
      </c>
      <c r="AE207" s="75" t="e">
        <f t="shared" si="121"/>
        <v>#DIV/0!</v>
      </c>
      <c r="AF207" s="75" t="e">
        <f t="shared" si="121"/>
        <v>#DIV/0!</v>
      </c>
      <c r="AG207" s="91">
        <f t="shared" si="120"/>
        <v>0</v>
      </c>
      <c r="AH207" s="91">
        <f t="shared" si="120"/>
        <v>0</v>
      </c>
      <c r="AI207" s="91">
        <f t="shared" si="120"/>
        <v>0</v>
      </c>
      <c r="AJ207" s="91">
        <f t="shared" si="120"/>
        <v>0</v>
      </c>
      <c r="AK207" s="91">
        <f t="shared" si="120"/>
        <v>0</v>
      </c>
      <c r="AL207" s="91">
        <f t="shared" si="120"/>
        <v>0</v>
      </c>
      <c r="AM207" s="1"/>
      <c r="AN207" s="1"/>
    </row>
    <row r="208" spans="1:40" ht="15.75" hidden="1" x14ac:dyDescent="0.2">
      <c r="A208" s="77" t="s">
        <v>208</v>
      </c>
      <c r="B208" s="7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78"/>
      <c r="AB208" s="78"/>
      <c r="AC208" s="78"/>
      <c r="AD208" s="78"/>
      <c r="AE208" s="78"/>
      <c r="AF208" s="78"/>
      <c r="AG208" s="167"/>
      <c r="AH208" s="167"/>
      <c r="AI208" s="167"/>
      <c r="AJ208" s="167"/>
      <c r="AK208" s="167"/>
      <c r="AL208" s="167"/>
      <c r="AM208" s="1"/>
      <c r="AN208" s="1"/>
    </row>
    <row r="209" spans="1:40" ht="15.75" hidden="1" x14ac:dyDescent="0.2">
      <c r="A209" s="72"/>
      <c r="B209" s="7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73"/>
      <c r="AB209" s="73"/>
      <c r="AC209" s="73"/>
      <c r="AD209" s="73"/>
      <c r="AE209" s="73"/>
      <c r="AF209" s="73"/>
      <c r="AG209" s="87"/>
      <c r="AH209" s="87"/>
      <c r="AI209" s="87"/>
      <c r="AJ209" s="87"/>
      <c r="AK209" s="87"/>
      <c r="AL209" s="87"/>
      <c r="AM209" s="1"/>
      <c r="AN209" s="1"/>
    </row>
    <row r="210" spans="1:40" ht="15.75" hidden="1" x14ac:dyDescent="0.2">
      <c r="A210" s="72"/>
      <c r="B210" s="7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73"/>
      <c r="AB210" s="73"/>
      <c r="AC210" s="73"/>
      <c r="AD210" s="73"/>
      <c r="AE210" s="73"/>
      <c r="AF210" s="73"/>
      <c r="AG210" s="87"/>
      <c r="AH210" s="87"/>
      <c r="AI210" s="87"/>
      <c r="AJ210" s="87"/>
      <c r="AK210" s="87"/>
      <c r="AL210" s="87"/>
      <c r="AM210" s="1"/>
      <c r="AN210" s="1"/>
    </row>
    <row r="211" spans="1:40" ht="15.75" hidden="1" x14ac:dyDescent="0.2">
      <c r="A211" s="72"/>
      <c r="B211" s="7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73"/>
      <c r="AB211" s="73"/>
      <c r="AC211" s="73"/>
      <c r="AD211" s="73"/>
      <c r="AE211" s="73"/>
      <c r="AF211" s="73"/>
      <c r="AG211" s="87"/>
      <c r="AH211" s="87"/>
      <c r="AI211" s="87"/>
      <c r="AJ211" s="87"/>
      <c r="AK211" s="87"/>
      <c r="AL211" s="87"/>
      <c r="AM211" s="1"/>
      <c r="AN211" s="1"/>
    </row>
    <row r="212" spans="1:40" ht="15.75" hidden="1" x14ac:dyDescent="0.2">
      <c r="A212" s="72"/>
      <c r="B212" s="7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73"/>
      <c r="AB212" s="73"/>
      <c r="AC212" s="73"/>
      <c r="AD212" s="73"/>
      <c r="AE212" s="73"/>
      <c r="AF212" s="73"/>
      <c r="AG212" s="87"/>
      <c r="AH212" s="87"/>
      <c r="AI212" s="87"/>
      <c r="AJ212" s="87"/>
      <c r="AK212" s="87"/>
      <c r="AL212" s="87"/>
      <c r="AM212" s="1"/>
      <c r="AN212" s="1"/>
    </row>
    <row r="213" spans="1:40" ht="15.75" hidden="1" x14ac:dyDescent="0.2">
      <c r="A213" s="72"/>
      <c r="B213" s="72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73"/>
      <c r="AB213" s="73"/>
      <c r="AC213" s="73"/>
      <c r="AD213" s="73"/>
      <c r="AE213" s="73"/>
      <c r="AF213" s="73"/>
      <c r="AG213" s="87"/>
      <c r="AH213" s="87"/>
      <c r="AI213" s="87"/>
      <c r="AJ213" s="87"/>
      <c r="AK213" s="87"/>
      <c r="AL213" s="87"/>
      <c r="AM213" s="1"/>
      <c r="AN213" s="1"/>
    </row>
    <row r="214" spans="1:40" ht="15.75" hidden="1" x14ac:dyDescent="0.2">
      <c r="A214" s="72"/>
      <c r="B214" s="72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73"/>
      <c r="AB214" s="73"/>
      <c r="AC214" s="73"/>
      <c r="AD214" s="73"/>
      <c r="AE214" s="73"/>
      <c r="AF214" s="73"/>
      <c r="AG214" s="87"/>
      <c r="AH214" s="87"/>
      <c r="AI214" s="87"/>
      <c r="AJ214" s="87"/>
      <c r="AK214" s="87"/>
      <c r="AL214" s="87"/>
      <c r="AM214" s="1"/>
      <c r="AN214" s="1"/>
    </row>
    <row r="215" spans="1:40" ht="15.75" hidden="1" x14ac:dyDescent="0.2">
      <c r="A215" s="72"/>
      <c r="B215" s="7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73"/>
      <c r="AB215" s="73"/>
      <c r="AC215" s="73"/>
      <c r="AD215" s="73"/>
      <c r="AE215" s="73"/>
      <c r="AF215" s="73"/>
      <c r="AG215" s="87"/>
      <c r="AH215" s="87"/>
      <c r="AI215" s="87"/>
      <c r="AJ215" s="87"/>
      <c r="AK215" s="87"/>
      <c r="AL215" s="87"/>
      <c r="AM215" s="1"/>
      <c r="AN215" s="1"/>
    </row>
    <row r="216" spans="1:40" ht="15.75" hidden="1" x14ac:dyDescent="0.2">
      <c r="A216" s="72"/>
      <c r="B216" s="72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73"/>
      <c r="AB216" s="73"/>
      <c r="AC216" s="73"/>
      <c r="AD216" s="73"/>
      <c r="AE216" s="73"/>
      <c r="AF216" s="73"/>
      <c r="AG216" s="87"/>
      <c r="AH216" s="87"/>
      <c r="AI216" s="87"/>
      <c r="AJ216" s="87"/>
      <c r="AK216" s="87"/>
      <c r="AL216" s="87"/>
      <c r="AM216" s="1"/>
      <c r="AN216" s="1"/>
    </row>
    <row r="217" spans="1:40" ht="15.75" hidden="1" x14ac:dyDescent="0.2">
      <c r="A217" s="72"/>
      <c r="B217" s="72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73"/>
      <c r="AB217" s="73"/>
      <c r="AC217" s="73"/>
      <c r="AD217" s="73"/>
      <c r="AE217" s="73"/>
      <c r="AF217" s="73"/>
      <c r="AG217" s="87"/>
      <c r="AH217" s="87"/>
      <c r="AI217" s="87"/>
      <c r="AJ217" s="87"/>
      <c r="AK217" s="87"/>
      <c r="AL217" s="87"/>
      <c r="AM217" s="1"/>
      <c r="AN217" s="1"/>
    </row>
    <row r="218" spans="1:40" ht="15.75" hidden="1" x14ac:dyDescent="0.2">
      <c r="A218" s="72"/>
      <c r="B218" s="72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73"/>
      <c r="AB218" s="73"/>
      <c r="AC218" s="73"/>
      <c r="AD218" s="73"/>
      <c r="AE218" s="73"/>
      <c r="AF218" s="73"/>
      <c r="AG218" s="87"/>
      <c r="AH218" s="87"/>
      <c r="AI218" s="87"/>
      <c r="AJ218" s="87"/>
      <c r="AK218" s="87"/>
      <c r="AL218" s="87"/>
      <c r="AM218" s="1"/>
      <c r="AN218" s="1"/>
    </row>
    <row r="219" spans="1:40" ht="15.75" hidden="1" x14ac:dyDescent="0.2">
      <c r="A219" s="72"/>
      <c r="B219" s="72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73"/>
      <c r="AB219" s="73"/>
      <c r="AC219" s="73"/>
      <c r="AD219" s="73"/>
      <c r="AE219" s="73"/>
      <c r="AF219" s="73"/>
      <c r="AG219" s="87"/>
      <c r="AH219" s="87"/>
      <c r="AI219" s="87"/>
      <c r="AJ219" s="87"/>
      <c r="AK219" s="87"/>
      <c r="AL219" s="87"/>
      <c r="AM219" s="1"/>
      <c r="AN219" s="1"/>
    </row>
    <row r="220" spans="1:40" ht="15.75" hidden="1" x14ac:dyDescent="0.2">
      <c r="A220" s="72"/>
      <c r="B220" s="72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73"/>
      <c r="AB220" s="73"/>
      <c r="AC220" s="73"/>
      <c r="AD220" s="73"/>
      <c r="AE220" s="73"/>
      <c r="AF220" s="73"/>
      <c r="AG220" s="87"/>
      <c r="AH220" s="87"/>
      <c r="AI220" s="87"/>
      <c r="AJ220" s="87"/>
      <c r="AK220" s="87"/>
      <c r="AL220" s="87"/>
      <c r="AM220" s="1"/>
      <c r="AN220" s="1"/>
    </row>
    <row r="221" spans="1:40" ht="15.75" hidden="1" x14ac:dyDescent="0.2">
      <c r="A221" s="72"/>
      <c r="B221" s="72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73"/>
      <c r="AB221" s="73"/>
      <c r="AC221" s="73"/>
      <c r="AD221" s="73"/>
      <c r="AE221" s="73"/>
      <c r="AF221" s="73"/>
      <c r="AG221" s="87"/>
      <c r="AH221" s="87"/>
      <c r="AI221" s="87"/>
      <c r="AJ221" s="87"/>
      <c r="AK221" s="87"/>
      <c r="AL221" s="87"/>
      <c r="AM221" s="1"/>
      <c r="AN221" s="1"/>
    </row>
    <row r="222" spans="1:40" ht="15.75" hidden="1" x14ac:dyDescent="0.2">
      <c r="A222" s="84"/>
      <c r="B222" s="84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73"/>
      <c r="AB222" s="73"/>
      <c r="AC222" s="73"/>
      <c r="AD222" s="73"/>
      <c r="AE222" s="73"/>
      <c r="AF222" s="73"/>
      <c r="AG222" s="87"/>
      <c r="AH222" s="87"/>
      <c r="AI222" s="87"/>
      <c r="AJ222" s="87"/>
      <c r="AK222" s="87"/>
      <c r="AL222" s="87"/>
      <c r="AM222" s="1"/>
      <c r="AN222" s="1"/>
    </row>
    <row r="223" spans="1:40" ht="15.75" hidden="1" x14ac:dyDescent="0.2">
      <c r="A223" s="72"/>
      <c r="B223" s="72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73"/>
      <c r="AB223" s="73"/>
      <c r="AC223" s="73"/>
      <c r="AD223" s="73"/>
      <c r="AE223" s="73"/>
      <c r="AF223" s="73"/>
      <c r="AG223" s="87"/>
      <c r="AH223" s="87"/>
      <c r="AI223" s="87"/>
      <c r="AJ223" s="87"/>
      <c r="AK223" s="87"/>
      <c r="AL223" s="87"/>
      <c r="AM223" s="1"/>
      <c r="AN223" s="1"/>
    </row>
    <row r="224" spans="1:40" ht="47.25" hidden="1" x14ac:dyDescent="0.2">
      <c r="A224" s="74" t="s">
        <v>225</v>
      </c>
      <c r="B224" s="74"/>
      <c r="C224" s="91">
        <f>SUM(C226:C240)</f>
        <v>0</v>
      </c>
      <c r="D224" s="91">
        <f t="shared" ref="D224:AL224" si="122">SUM(D226:D240)</f>
        <v>0</v>
      </c>
      <c r="E224" s="91">
        <f t="shared" si="122"/>
        <v>0</v>
      </c>
      <c r="F224" s="91">
        <f t="shared" si="122"/>
        <v>0</v>
      </c>
      <c r="G224" s="91">
        <f t="shared" si="122"/>
        <v>0</v>
      </c>
      <c r="H224" s="91">
        <f t="shared" si="122"/>
        <v>0</v>
      </c>
      <c r="I224" s="91">
        <f t="shared" si="122"/>
        <v>0</v>
      </c>
      <c r="J224" s="91">
        <f t="shared" si="122"/>
        <v>0</v>
      </c>
      <c r="K224" s="91">
        <f t="shared" si="122"/>
        <v>0</v>
      </c>
      <c r="L224" s="91">
        <f t="shared" si="122"/>
        <v>0</v>
      </c>
      <c r="M224" s="91">
        <f t="shared" si="122"/>
        <v>0</v>
      </c>
      <c r="N224" s="91">
        <f t="shared" si="122"/>
        <v>0</v>
      </c>
      <c r="O224" s="91">
        <f t="shared" si="122"/>
        <v>0</v>
      </c>
      <c r="P224" s="91">
        <f t="shared" si="122"/>
        <v>0</v>
      </c>
      <c r="Q224" s="91">
        <f t="shared" si="122"/>
        <v>0</v>
      </c>
      <c r="R224" s="91">
        <f t="shared" si="122"/>
        <v>0</v>
      </c>
      <c r="S224" s="91">
        <f t="shared" si="122"/>
        <v>0</v>
      </c>
      <c r="T224" s="91">
        <f t="shared" si="122"/>
        <v>0</v>
      </c>
      <c r="U224" s="91">
        <f t="shared" si="122"/>
        <v>0</v>
      </c>
      <c r="V224" s="91">
        <f t="shared" si="122"/>
        <v>0</v>
      </c>
      <c r="W224" s="91">
        <f t="shared" si="122"/>
        <v>0</v>
      </c>
      <c r="X224" s="91">
        <f t="shared" si="122"/>
        <v>0</v>
      </c>
      <c r="Y224" s="91">
        <f t="shared" si="122"/>
        <v>0</v>
      </c>
      <c r="Z224" s="91">
        <f t="shared" si="122"/>
        <v>0</v>
      </c>
      <c r="AA224" s="75" t="e">
        <f t="shared" ref="AA224:AF224" si="123">AVERAGE(AA226:AA240)</f>
        <v>#DIV/0!</v>
      </c>
      <c r="AB224" s="75" t="e">
        <f t="shared" si="123"/>
        <v>#DIV/0!</v>
      </c>
      <c r="AC224" s="75" t="e">
        <f t="shared" si="123"/>
        <v>#DIV/0!</v>
      </c>
      <c r="AD224" s="75" t="e">
        <f t="shared" si="123"/>
        <v>#DIV/0!</v>
      </c>
      <c r="AE224" s="75" t="e">
        <f t="shared" si="123"/>
        <v>#DIV/0!</v>
      </c>
      <c r="AF224" s="75" t="e">
        <f t="shared" si="123"/>
        <v>#DIV/0!</v>
      </c>
      <c r="AG224" s="91">
        <f t="shared" si="122"/>
        <v>0</v>
      </c>
      <c r="AH224" s="91">
        <f t="shared" si="122"/>
        <v>0</v>
      </c>
      <c r="AI224" s="91">
        <f t="shared" si="122"/>
        <v>0</v>
      </c>
      <c r="AJ224" s="91">
        <f t="shared" si="122"/>
        <v>0</v>
      </c>
      <c r="AK224" s="91">
        <f t="shared" si="122"/>
        <v>0</v>
      </c>
      <c r="AL224" s="91">
        <f t="shared" si="122"/>
        <v>0</v>
      </c>
      <c r="AM224" s="1"/>
      <c r="AN224" s="1"/>
    </row>
    <row r="225" spans="1:40" ht="15.75" hidden="1" x14ac:dyDescent="0.2">
      <c r="A225" s="77" t="s">
        <v>208</v>
      </c>
      <c r="B225" s="77"/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78"/>
      <c r="AB225" s="78"/>
      <c r="AC225" s="78"/>
      <c r="AD225" s="78"/>
      <c r="AE225" s="78"/>
      <c r="AF225" s="78"/>
      <c r="AG225" s="167"/>
      <c r="AH225" s="167"/>
      <c r="AI225" s="167"/>
      <c r="AJ225" s="167"/>
      <c r="AK225" s="167"/>
      <c r="AL225" s="167"/>
      <c r="AM225" s="1"/>
      <c r="AN225" s="1"/>
    </row>
    <row r="226" spans="1:40" ht="15.75" hidden="1" x14ac:dyDescent="0.2">
      <c r="A226" s="72"/>
      <c r="B226" s="72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73"/>
      <c r="AB226" s="73"/>
      <c r="AC226" s="73"/>
      <c r="AD226" s="73"/>
      <c r="AE226" s="73"/>
      <c r="AF226" s="73"/>
      <c r="AG226" s="87"/>
      <c r="AH226" s="87"/>
      <c r="AI226" s="87"/>
      <c r="AJ226" s="87"/>
      <c r="AK226" s="87"/>
      <c r="AL226" s="87"/>
      <c r="AM226" s="1"/>
      <c r="AN226" s="1"/>
    </row>
    <row r="227" spans="1:40" ht="15.75" hidden="1" x14ac:dyDescent="0.2">
      <c r="A227" s="72"/>
      <c r="B227" s="72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73"/>
      <c r="AB227" s="73"/>
      <c r="AC227" s="73"/>
      <c r="AD227" s="73"/>
      <c r="AE227" s="73"/>
      <c r="AF227" s="73"/>
      <c r="AG227" s="87"/>
      <c r="AH227" s="87"/>
      <c r="AI227" s="87"/>
      <c r="AJ227" s="87"/>
      <c r="AK227" s="87"/>
      <c r="AL227" s="87"/>
      <c r="AM227" s="1"/>
      <c r="AN227" s="1"/>
    </row>
    <row r="228" spans="1:40" ht="15.75" hidden="1" x14ac:dyDescent="0.2">
      <c r="A228" s="72"/>
      <c r="B228" s="72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73"/>
      <c r="AB228" s="73"/>
      <c r="AC228" s="73"/>
      <c r="AD228" s="73"/>
      <c r="AE228" s="73"/>
      <c r="AF228" s="73"/>
      <c r="AG228" s="87"/>
      <c r="AH228" s="87"/>
      <c r="AI228" s="87"/>
      <c r="AJ228" s="87"/>
      <c r="AK228" s="87"/>
      <c r="AL228" s="87"/>
      <c r="AM228" s="1"/>
      <c r="AN228" s="1"/>
    </row>
    <row r="229" spans="1:40" ht="15.75" hidden="1" x14ac:dyDescent="0.2">
      <c r="A229" s="72"/>
      <c r="B229" s="72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73"/>
      <c r="AB229" s="73"/>
      <c r="AC229" s="73"/>
      <c r="AD229" s="73"/>
      <c r="AE229" s="73"/>
      <c r="AF229" s="73"/>
      <c r="AG229" s="87"/>
      <c r="AH229" s="87"/>
      <c r="AI229" s="87"/>
      <c r="AJ229" s="87"/>
      <c r="AK229" s="87"/>
      <c r="AL229" s="87"/>
      <c r="AM229" s="1"/>
      <c r="AN229" s="1"/>
    </row>
    <row r="230" spans="1:40" ht="15.75" hidden="1" x14ac:dyDescent="0.2">
      <c r="A230" s="72"/>
      <c r="B230" s="7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73"/>
      <c r="AB230" s="73"/>
      <c r="AC230" s="73"/>
      <c r="AD230" s="73"/>
      <c r="AE230" s="73"/>
      <c r="AF230" s="73"/>
      <c r="AG230" s="87"/>
      <c r="AH230" s="87"/>
      <c r="AI230" s="87"/>
      <c r="AJ230" s="87"/>
      <c r="AK230" s="87"/>
      <c r="AL230" s="87"/>
      <c r="AM230" s="1"/>
      <c r="AN230" s="1"/>
    </row>
    <row r="231" spans="1:40" ht="15.75" hidden="1" x14ac:dyDescent="0.2">
      <c r="A231" s="72"/>
      <c r="B231" s="72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73"/>
      <c r="AB231" s="73"/>
      <c r="AC231" s="73"/>
      <c r="AD231" s="73"/>
      <c r="AE231" s="73"/>
      <c r="AF231" s="73"/>
      <c r="AG231" s="87"/>
      <c r="AH231" s="87"/>
      <c r="AI231" s="87"/>
      <c r="AJ231" s="87"/>
      <c r="AK231" s="87"/>
      <c r="AL231" s="87"/>
      <c r="AM231" s="1"/>
      <c r="AN231" s="1"/>
    </row>
    <row r="232" spans="1:40" ht="15.75" hidden="1" x14ac:dyDescent="0.2">
      <c r="A232" s="72"/>
      <c r="B232" s="7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73"/>
      <c r="AB232" s="73"/>
      <c r="AC232" s="73"/>
      <c r="AD232" s="73"/>
      <c r="AE232" s="73"/>
      <c r="AF232" s="73"/>
      <c r="AG232" s="87"/>
      <c r="AH232" s="87"/>
      <c r="AI232" s="87"/>
      <c r="AJ232" s="87"/>
      <c r="AK232" s="87"/>
      <c r="AL232" s="87"/>
      <c r="AM232" s="1"/>
      <c r="AN232" s="1"/>
    </row>
    <row r="233" spans="1:40" ht="15.75" hidden="1" x14ac:dyDescent="0.2">
      <c r="A233" s="72"/>
      <c r="B233" s="72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73"/>
      <c r="AB233" s="73"/>
      <c r="AC233" s="73"/>
      <c r="AD233" s="73"/>
      <c r="AE233" s="73"/>
      <c r="AF233" s="73"/>
      <c r="AG233" s="87"/>
      <c r="AH233" s="87"/>
      <c r="AI233" s="87"/>
      <c r="AJ233" s="87"/>
      <c r="AK233" s="87"/>
      <c r="AL233" s="87"/>
      <c r="AM233" s="1"/>
      <c r="AN233" s="1"/>
    </row>
    <row r="234" spans="1:40" ht="15.75" hidden="1" x14ac:dyDescent="0.2">
      <c r="A234" s="72"/>
      <c r="B234" s="72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73"/>
      <c r="AB234" s="73"/>
      <c r="AC234" s="73"/>
      <c r="AD234" s="73"/>
      <c r="AE234" s="73"/>
      <c r="AF234" s="73"/>
      <c r="AG234" s="87"/>
      <c r="AH234" s="87"/>
      <c r="AI234" s="87"/>
      <c r="AJ234" s="87"/>
      <c r="AK234" s="87"/>
      <c r="AL234" s="87"/>
      <c r="AM234" s="1"/>
      <c r="AN234" s="1"/>
    </row>
    <row r="235" spans="1:40" ht="15.75" hidden="1" x14ac:dyDescent="0.2">
      <c r="A235" s="72"/>
      <c r="B235" s="72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73"/>
      <c r="AB235" s="73"/>
      <c r="AC235" s="73"/>
      <c r="AD235" s="73"/>
      <c r="AE235" s="73"/>
      <c r="AF235" s="73"/>
      <c r="AG235" s="87"/>
      <c r="AH235" s="87"/>
      <c r="AI235" s="87"/>
      <c r="AJ235" s="87"/>
      <c r="AK235" s="87"/>
      <c r="AL235" s="87"/>
      <c r="AM235" s="1"/>
      <c r="AN235" s="1"/>
    </row>
    <row r="236" spans="1:40" ht="15.75" hidden="1" x14ac:dyDescent="0.2">
      <c r="A236" s="72"/>
      <c r="B236" s="72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73"/>
      <c r="AB236" s="73"/>
      <c r="AC236" s="73"/>
      <c r="AD236" s="73"/>
      <c r="AE236" s="73"/>
      <c r="AF236" s="73"/>
      <c r="AG236" s="87"/>
      <c r="AH236" s="87"/>
      <c r="AI236" s="87"/>
      <c r="AJ236" s="87"/>
      <c r="AK236" s="87"/>
      <c r="AL236" s="87"/>
      <c r="AM236" s="1"/>
      <c r="AN236" s="1"/>
    </row>
    <row r="237" spans="1:40" ht="15.75" hidden="1" x14ac:dyDescent="0.2">
      <c r="A237" s="72"/>
      <c r="B237" s="72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73"/>
      <c r="AB237" s="73"/>
      <c r="AC237" s="73"/>
      <c r="AD237" s="73"/>
      <c r="AE237" s="73"/>
      <c r="AF237" s="73"/>
      <c r="AG237" s="87"/>
      <c r="AH237" s="87"/>
      <c r="AI237" s="87"/>
      <c r="AJ237" s="87"/>
      <c r="AK237" s="87"/>
      <c r="AL237" s="87"/>
      <c r="AM237" s="1"/>
      <c r="AN237" s="1"/>
    </row>
    <row r="238" spans="1:40" ht="15.75" hidden="1" x14ac:dyDescent="0.2">
      <c r="A238" s="72"/>
      <c r="B238" s="72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73"/>
      <c r="AB238" s="73"/>
      <c r="AC238" s="73"/>
      <c r="AD238" s="73"/>
      <c r="AE238" s="73"/>
      <c r="AF238" s="73"/>
      <c r="AG238" s="87"/>
      <c r="AH238" s="87"/>
      <c r="AI238" s="87"/>
      <c r="AJ238" s="87"/>
      <c r="AK238" s="87"/>
      <c r="AL238" s="87"/>
      <c r="AM238" s="1"/>
      <c r="AN238" s="1"/>
    </row>
    <row r="239" spans="1:40" ht="15.75" hidden="1" x14ac:dyDescent="0.2">
      <c r="A239" s="84"/>
      <c r="B239" s="84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73"/>
      <c r="AB239" s="73"/>
      <c r="AC239" s="73"/>
      <c r="AD239" s="73"/>
      <c r="AE239" s="73"/>
      <c r="AF239" s="73"/>
      <c r="AG239" s="87"/>
      <c r="AH239" s="87"/>
      <c r="AI239" s="87"/>
      <c r="AJ239" s="87"/>
      <c r="AK239" s="87"/>
      <c r="AL239" s="87"/>
      <c r="AM239" s="1"/>
      <c r="AN239" s="1"/>
    </row>
    <row r="240" spans="1:40" ht="15.75" hidden="1" x14ac:dyDescent="0.2">
      <c r="A240" s="72"/>
      <c r="B240" s="72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73"/>
      <c r="AB240" s="73"/>
      <c r="AC240" s="73"/>
      <c r="AD240" s="73"/>
      <c r="AE240" s="73"/>
      <c r="AF240" s="73"/>
      <c r="AG240" s="87"/>
      <c r="AH240" s="87"/>
      <c r="AI240" s="87"/>
      <c r="AJ240" s="87"/>
      <c r="AK240" s="87"/>
      <c r="AL240" s="87"/>
      <c r="AM240" s="1"/>
      <c r="AN240" s="1"/>
    </row>
    <row r="241" spans="1:40" ht="63" hidden="1" x14ac:dyDescent="0.2">
      <c r="A241" s="74" t="s">
        <v>226</v>
      </c>
      <c r="B241" s="74"/>
      <c r="C241" s="91">
        <f>SUM(C243:C257)</f>
        <v>0</v>
      </c>
      <c r="D241" s="91">
        <f t="shared" ref="D241:AL241" si="124">SUM(D243:D257)</f>
        <v>0</v>
      </c>
      <c r="E241" s="91">
        <f t="shared" si="124"/>
        <v>0</v>
      </c>
      <c r="F241" s="91">
        <f t="shared" si="124"/>
        <v>0</v>
      </c>
      <c r="G241" s="91">
        <f t="shared" si="124"/>
        <v>0</v>
      </c>
      <c r="H241" s="91">
        <f t="shared" si="124"/>
        <v>0</v>
      </c>
      <c r="I241" s="91">
        <f t="shared" si="124"/>
        <v>0</v>
      </c>
      <c r="J241" s="91">
        <f t="shared" si="124"/>
        <v>0</v>
      </c>
      <c r="K241" s="91">
        <f t="shared" si="124"/>
        <v>0</v>
      </c>
      <c r="L241" s="91">
        <f t="shared" si="124"/>
        <v>0</v>
      </c>
      <c r="M241" s="91">
        <f t="shared" si="124"/>
        <v>0</v>
      </c>
      <c r="N241" s="91">
        <f t="shared" si="124"/>
        <v>0</v>
      </c>
      <c r="O241" s="91">
        <f t="shared" si="124"/>
        <v>0</v>
      </c>
      <c r="P241" s="91">
        <f t="shared" si="124"/>
        <v>0</v>
      </c>
      <c r="Q241" s="91">
        <f t="shared" si="124"/>
        <v>0</v>
      </c>
      <c r="R241" s="91">
        <f t="shared" si="124"/>
        <v>0</v>
      </c>
      <c r="S241" s="91">
        <f t="shared" si="124"/>
        <v>0</v>
      </c>
      <c r="T241" s="91">
        <f t="shared" si="124"/>
        <v>0</v>
      </c>
      <c r="U241" s="91">
        <f t="shared" si="124"/>
        <v>0</v>
      </c>
      <c r="V241" s="91">
        <f t="shared" si="124"/>
        <v>0</v>
      </c>
      <c r="W241" s="91">
        <f t="shared" si="124"/>
        <v>0</v>
      </c>
      <c r="X241" s="91">
        <f t="shared" si="124"/>
        <v>0</v>
      </c>
      <c r="Y241" s="91">
        <f t="shared" si="124"/>
        <v>0</v>
      </c>
      <c r="Z241" s="91">
        <f t="shared" si="124"/>
        <v>0</v>
      </c>
      <c r="AA241" s="75" t="e">
        <f t="shared" ref="AA241:AF241" si="125">AVERAGE(AA243:AA257)</f>
        <v>#DIV/0!</v>
      </c>
      <c r="AB241" s="75" t="e">
        <f t="shared" si="125"/>
        <v>#DIV/0!</v>
      </c>
      <c r="AC241" s="75" t="e">
        <f t="shared" si="125"/>
        <v>#DIV/0!</v>
      </c>
      <c r="AD241" s="75" t="e">
        <f t="shared" si="125"/>
        <v>#DIV/0!</v>
      </c>
      <c r="AE241" s="75" t="e">
        <f t="shared" si="125"/>
        <v>#DIV/0!</v>
      </c>
      <c r="AF241" s="75" t="e">
        <f t="shared" si="125"/>
        <v>#DIV/0!</v>
      </c>
      <c r="AG241" s="91">
        <f t="shared" si="124"/>
        <v>0</v>
      </c>
      <c r="AH241" s="91">
        <f t="shared" si="124"/>
        <v>0</v>
      </c>
      <c r="AI241" s="91">
        <f t="shared" si="124"/>
        <v>0</v>
      </c>
      <c r="AJ241" s="91">
        <f t="shared" si="124"/>
        <v>0</v>
      </c>
      <c r="AK241" s="91">
        <f t="shared" si="124"/>
        <v>0</v>
      </c>
      <c r="AL241" s="91">
        <f t="shared" si="124"/>
        <v>0</v>
      </c>
      <c r="AM241" s="1"/>
      <c r="AN241" s="1"/>
    </row>
    <row r="242" spans="1:40" ht="15.75" hidden="1" x14ac:dyDescent="0.2">
      <c r="A242" s="77" t="s">
        <v>208</v>
      </c>
      <c r="B242" s="77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78"/>
      <c r="AB242" s="78"/>
      <c r="AC242" s="78"/>
      <c r="AD242" s="78"/>
      <c r="AE242" s="78"/>
      <c r="AF242" s="78"/>
      <c r="AG242" s="167"/>
      <c r="AH242" s="167"/>
      <c r="AI242" s="167"/>
      <c r="AJ242" s="167"/>
      <c r="AK242" s="167"/>
      <c r="AL242" s="167"/>
      <c r="AM242" s="1"/>
      <c r="AN242" s="1"/>
    </row>
    <row r="243" spans="1:40" ht="15.75" hidden="1" x14ac:dyDescent="0.2">
      <c r="A243" s="72"/>
      <c r="B243" s="72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73"/>
      <c r="AB243" s="73"/>
      <c r="AC243" s="73"/>
      <c r="AD243" s="73"/>
      <c r="AE243" s="73"/>
      <c r="AF243" s="73"/>
      <c r="AG243" s="87"/>
      <c r="AH243" s="87"/>
      <c r="AI243" s="87"/>
      <c r="AJ243" s="87"/>
      <c r="AK243" s="87"/>
      <c r="AL243" s="87"/>
      <c r="AM243" s="1"/>
      <c r="AN243" s="1"/>
    </row>
    <row r="244" spans="1:40" ht="15.75" hidden="1" x14ac:dyDescent="0.2">
      <c r="A244" s="72"/>
      <c r="B244" s="72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73"/>
      <c r="AB244" s="73"/>
      <c r="AC244" s="73"/>
      <c r="AD244" s="73"/>
      <c r="AE244" s="73"/>
      <c r="AF244" s="73"/>
      <c r="AG244" s="87"/>
      <c r="AH244" s="87"/>
      <c r="AI244" s="87"/>
      <c r="AJ244" s="87"/>
      <c r="AK244" s="87"/>
      <c r="AL244" s="87"/>
      <c r="AM244" s="1"/>
      <c r="AN244" s="1"/>
    </row>
    <row r="245" spans="1:40" ht="15.75" hidden="1" x14ac:dyDescent="0.2">
      <c r="A245" s="72"/>
      <c r="B245" s="72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73"/>
      <c r="AB245" s="73"/>
      <c r="AC245" s="73"/>
      <c r="AD245" s="73"/>
      <c r="AE245" s="73"/>
      <c r="AF245" s="73"/>
      <c r="AG245" s="87"/>
      <c r="AH245" s="87"/>
      <c r="AI245" s="87"/>
      <c r="AJ245" s="87"/>
      <c r="AK245" s="87"/>
      <c r="AL245" s="87"/>
      <c r="AM245" s="1"/>
      <c r="AN245" s="1"/>
    </row>
    <row r="246" spans="1:40" ht="15.75" hidden="1" x14ac:dyDescent="0.2">
      <c r="A246" s="72"/>
      <c r="B246" s="72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73"/>
      <c r="AB246" s="73"/>
      <c r="AC246" s="73"/>
      <c r="AD246" s="73"/>
      <c r="AE246" s="73"/>
      <c r="AF246" s="73"/>
      <c r="AG246" s="87"/>
      <c r="AH246" s="87"/>
      <c r="AI246" s="87"/>
      <c r="AJ246" s="87"/>
      <c r="AK246" s="87"/>
      <c r="AL246" s="87"/>
      <c r="AM246" s="1"/>
      <c r="AN246" s="1"/>
    </row>
    <row r="247" spans="1:40" ht="15.75" hidden="1" x14ac:dyDescent="0.2">
      <c r="A247" s="72"/>
      <c r="B247" s="72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73"/>
      <c r="AB247" s="73"/>
      <c r="AC247" s="73"/>
      <c r="AD247" s="73"/>
      <c r="AE247" s="73"/>
      <c r="AF247" s="73"/>
      <c r="AG247" s="87"/>
      <c r="AH247" s="87"/>
      <c r="AI247" s="87"/>
      <c r="AJ247" s="87"/>
      <c r="AK247" s="87"/>
      <c r="AL247" s="87"/>
      <c r="AM247" s="1"/>
      <c r="AN247" s="1"/>
    </row>
    <row r="248" spans="1:40" ht="15.75" hidden="1" x14ac:dyDescent="0.2">
      <c r="A248" s="72"/>
      <c r="B248" s="72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73"/>
      <c r="AB248" s="73"/>
      <c r="AC248" s="73"/>
      <c r="AD248" s="73"/>
      <c r="AE248" s="73"/>
      <c r="AF248" s="73"/>
      <c r="AG248" s="87"/>
      <c r="AH248" s="87"/>
      <c r="AI248" s="87"/>
      <c r="AJ248" s="87"/>
      <c r="AK248" s="87"/>
      <c r="AL248" s="87"/>
      <c r="AM248" s="1"/>
      <c r="AN248" s="1"/>
    </row>
    <row r="249" spans="1:40" ht="15.75" hidden="1" x14ac:dyDescent="0.2">
      <c r="A249" s="72"/>
      <c r="B249" s="7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73"/>
      <c r="AB249" s="73"/>
      <c r="AC249" s="73"/>
      <c r="AD249" s="73"/>
      <c r="AE249" s="73"/>
      <c r="AF249" s="73"/>
      <c r="AG249" s="87"/>
      <c r="AH249" s="87"/>
      <c r="AI249" s="87"/>
      <c r="AJ249" s="87"/>
      <c r="AK249" s="87"/>
      <c r="AL249" s="87"/>
      <c r="AM249" s="1"/>
      <c r="AN249" s="1"/>
    </row>
    <row r="250" spans="1:40" ht="15.75" hidden="1" x14ac:dyDescent="0.2">
      <c r="A250" s="72"/>
      <c r="B250" s="72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73"/>
      <c r="AB250" s="73"/>
      <c r="AC250" s="73"/>
      <c r="AD250" s="73"/>
      <c r="AE250" s="73"/>
      <c r="AF250" s="73"/>
      <c r="AG250" s="87"/>
      <c r="AH250" s="87"/>
      <c r="AI250" s="87"/>
      <c r="AJ250" s="87"/>
      <c r="AK250" s="87"/>
      <c r="AL250" s="87"/>
      <c r="AM250" s="1"/>
      <c r="AN250" s="1"/>
    </row>
    <row r="251" spans="1:40" ht="15.75" hidden="1" x14ac:dyDescent="0.2">
      <c r="A251" s="72"/>
      <c r="B251" s="7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73"/>
      <c r="AB251" s="73"/>
      <c r="AC251" s="73"/>
      <c r="AD251" s="73"/>
      <c r="AE251" s="73"/>
      <c r="AF251" s="73"/>
      <c r="AG251" s="87"/>
      <c r="AH251" s="87"/>
      <c r="AI251" s="87"/>
      <c r="AJ251" s="87"/>
      <c r="AK251" s="87"/>
      <c r="AL251" s="87"/>
      <c r="AM251" s="1"/>
      <c r="AN251" s="1"/>
    </row>
    <row r="252" spans="1:40" ht="15.75" hidden="1" x14ac:dyDescent="0.2">
      <c r="A252" s="72"/>
      <c r="B252" s="72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73"/>
      <c r="AB252" s="73"/>
      <c r="AC252" s="73"/>
      <c r="AD252" s="73"/>
      <c r="AE252" s="73"/>
      <c r="AF252" s="73"/>
      <c r="AG252" s="87"/>
      <c r="AH252" s="87"/>
      <c r="AI252" s="87"/>
      <c r="AJ252" s="87"/>
      <c r="AK252" s="87"/>
      <c r="AL252" s="87"/>
      <c r="AM252" s="1"/>
      <c r="AN252" s="1"/>
    </row>
    <row r="253" spans="1:40" ht="15.75" hidden="1" x14ac:dyDescent="0.2">
      <c r="A253" s="72"/>
      <c r="B253" s="72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73"/>
      <c r="AB253" s="73"/>
      <c r="AC253" s="73"/>
      <c r="AD253" s="73"/>
      <c r="AE253" s="73"/>
      <c r="AF253" s="73"/>
      <c r="AG253" s="87"/>
      <c r="AH253" s="87"/>
      <c r="AI253" s="87"/>
      <c r="AJ253" s="87"/>
      <c r="AK253" s="87"/>
      <c r="AL253" s="87"/>
      <c r="AM253" s="1"/>
      <c r="AN253" s="1"/>
    </row>
    <row r="254" spans="1:40" ht="15.75" hidden="1" x14ac:dyDescent="0.2">
      <c r="A254" s="72"/>
      <c r="B254" s="72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73"/>
      <c r="AB254" s="73"/>
      <c r="AC254" s="73"/>
      <c r="AD254" s="73"/>
      <c r="AE254" s="73"/>
      <c r="AF254" s="73"/>
      <c r="AG254" s="87"/>
      <c r="AH254" s="87"/>
      <c r="AI254" s="87"/>
      <c r="AJ254" s="87"/>
      <c r="AK254" s="87"/>
      <c r="AL254" s="87"/>
      <c r="AM254" s="1"/>
      <c r="AN254" s="1"/>
    </row>
    <row r="255" spans="1:40" ht="15.75" hidden="1" x14ac:dyDescent="0.2">
      <c r="A255" s="72"/>
      <c r="B255" s="72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73"/>
      <c r="AB255" s="73"/>
      <c r="AC255" s="73"/>
      <c r="AD255" s="73"/>
      <c r="AE255" s="73"/>
      <c r="AF255" s="73"/>
      <c r="AG255" s="87"/>
      <c r="AH255" s="87"/>
      <c r="AI255" s="87"/>
      <c r="AJ255" s="87"/>
      <c r="AK255" s="87"/>
      <c r="AL255" s="87"/>
      <c r="AM255" s="1"/>
      <c r="AN255" s="1"/>
    </row>
    <row r="256" spans="1:40" ht="15.75" hidden="1" x14ac:dyDescent="0.2">
      <c r="A256" s="84"/>
      <c r="B256" s="84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73"/>
      <c r="AB256" s="73"/>
      <c r="AC256" s="73"/>
      <c r="AD256" s="73"/>
      <c r="AE256" s="73"/>
      <c r="AF256" s="73"/>
      <c r="AG256" s="87"/>
      <c r="AH256" s="87"/>
      <c r="AI256" s="87"/>
      <c r="AJ256" s="87"/>
      <c r="AK256" s="87"/>
      <c r="AL256" s="87"/>
      <c r="AM256" s="1"/>
      <c r="AN256" s="1"/>
    </row>
    <row r="257" spans="1:40" ht="15.75" hidden="1" x14ac:dyDescent="0.2">
      <c r="A257" s="72"/>
      <c r="B257" s="72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73"/>
      <c r="AB257" s="73"/>
      <c r="AC257" s="73"/>
      <c r="AD257" s="73"/>
      <c r="AE257" s="73"/>
      <c r="AF257" s="73"/>
      <c r="AG257" s="87"/>
      <c r="AH257" s="87"/>
      <c r="AI257" s="87"/>
      <c r="AJ257" s="87"/>
      <c r="AK257" s="87"/>
      <c r="AL257" s="87"/>
      <c r="AM257" s="1"/>
      <c r="AN257" s="1"/>
    </row>
    <row r="258" spans="1:40" ht="31.5" hidden="1" x14ac:dyDescent="0.2">
      <c r="A258" s="74" t="s">
        <v>9</v>
      </c>
      <c r="B258" s="74"/>
      <c r="C258" s="91">
        <f>SUM(C260:C274)</f>
        <v>0</v>
      </c>
      <c r="D258" s="91">
        <f t="shared" ref="D258:AL258" si="126">SUM(D260:D274)</f>
        <v>0</v>
      </c>
      <c r="E258" s="91">
        <f t="shared" si="126"/>
        <v>0</v>
      </c>
      <c r="F258" s="91">
        <f t="shared" si="126"/>
        <v>0</v>
      </c>
      <c r="G258" s="91">
        <f t="shared" si="126"/>
        <v>0</v>
      </c>
      <c r="H258" s="91">
        <f t="shared" si="126"/>
        <v>0</v>
      </c>
      <c r="I258" s="91">
        <f t="shared" si="126"/>
        <v>0</v>
      </c>
      <c r="J258" s="91">
        <f t="shared" si="126"/>
        <v>0</v>
      </c>
      <c r="K258" s="91">
        <f t="shared" si="126"/>
        <v>0</v>
      </c>
      <c r="L258" s="91">
        <f t="shared" si="126"/>
        <v>0</v>
      </c>
      <c r="M258" s="91">
        <f t="shared" si="126"/>
        <v>0</v>
      </c>
      <c r="N258" s="91">
        <f t="shared" si="126"/>
        <v>0</v>
      </c>
      <c r="O258" s="91">
        <f t="shared" si="126"/>
        <v>0</v>
      </c>
      <c r="P258" s="91">
        <f t="shared" si="126"/>
        <v>0</v>
      </c>
      <c r="Q258" s="91">
        <f t="shared" si="126"/>
        <v>0</v>
      </c>
      <c r="R258" s="91">
        <f t="shared" si="126"/>
        <v>0</v>
      </c>
      <c r="S258" s="91">
        <f t="shared" si="126"/>
        <v>0</v>
      </c>
      <c r="T258" s="91">
        <f t="shared" si="126"/>
        <v>0</v>
      </c>
      <c r="U258" s="91">
        <f t="shared" si="126"/>
        <v>0</v>
      </c>
      <c r="V258" s="91">
        <f t="shared" si="126"/>
        <v>0</v>
      </c>
      <c r="W258" s="91">
        <f t="shared" si="126"/>
        <v>0</v>
      </c>
      <c r="X258" s="91">
        <f t="shared" si="126"/>
        <v>0</v>
      </c>
      <c r="Y258" s="91">
        <f t="shared" si="126"/>
        <v>0</v>
      </c>
      <c r="Z258" s="91">
        <f t="shared" si="126"/>
        <v>0</v>
      </c>
      <c r="AA258" s="75" t="e">
        <f t="shared" ref="AA258:AF258" si="127">AVERAGE(AA260:AA274)</f>
        <v>#DIV/0!</v>
      </c>
      <c r="AB258" s="75" t="e">
        <f t="shared" si="127"/>
        <v>#DIV/0!</v>
      </c>
      <c r="AC258" s="75" t="e">
        <f t="shared" si="127"/>
        <v>#DIV/0!</v>
      </c>
      <c r="AD258" s="75" t="e">
        <f t="shared" si="127"/>
        <v>#DIV/0!</v>
      </c>
      <c r="AE258" s="75" t="e">
        <f t="shared" si="127"/>
        <v>#DIV/0!</v>
      </c>
      <c r="AF258" s="75" t="e">
        <f t="shared" si="127"/>
        <v>#DIV/0!</v>
      </c>
      <c r="AG258" s="91">
        <f t="shared" si="126"/>
        <v>0</v>
      </c>
      <c r="AH258" s="91">
        <f t="shared" si="126"/>
        <v>0</v>
      </c>
      <c r="AI258" s="91">
        <f t="shared" si="126"/>
        <v>0</v>
      </c>
      <c r="AJ258" s="91">
        <f t="shared" si="126"/>
        <v>0</v>
      </c>
      <c r="AK258" s="91">
        <f t="shared" si="126"/>
        <v>0</v>
      </c>
      <c r="AL258" s="91">
        <f t="shared" si="126"/>
        <v>0</v>
      </c>
      <c r="AM258" s="1"/>
      <c r="AN258" s="1"/>
    </row>
    <row r="259" spans="1:40" ht="15.75" hidden="1" x14ac:dyDescent="0.2">
      <c r="A259" s="77" t="s">
        <v>208</v>
      </c>
      <c r="B259" s="77"/>
      <c r="C259" s="167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78"/>
      <c r="AB259" s="78"/>
      <c r="AC259" s="78"/>
      <c r="AD259" s="78"/>
      <c r="AE259" s="78"/>
      <c r="AF259" s="78"/>
      <c r="AG259" s="167"/>
      <c r="AH259" s="167"/>
      <c r="AI259" s="167"/>
      <c r="AJ259" s="167"/>
      <c r="AK259" s="167"/>
      <c r="AL259" s="167"/>
      <c r="AM259" s="1"/>
      <c r="AN259" s="1"/>
    </row>
    <row r="260" spans="1:40" ht="15.75" hidden="1" x14ac:dyDescent="0.2">
      <c r="A260" s="72"/>
      <c r="B260" s="72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73"/>
      <c r="AB260" s="73"/>
      <c r="AC260" s="73"/>
      <c r="AD260" s="73"/>
      <c r="AE260" s="73"/>
      <c r="AF260" s="73"/>
      <c r="AG260" s="87"/>
      <c r="AH260" s="87"/>
      <c r="AI260" s="87"/>
      <c r="AJ260" s="87"/>
      <c r="AK260" s="87"/>
      <c r="AL260" s="87"/>
      <c r="AM260" s="1"/>
      <c r="AN260" s="1"/>
    </row>
    <row r="261" spans="1:40" ht="15.75" hidden="1" x14ac:dyDescent="0.2">
      <c r="A261" s="72"/>
      <c r="B261" s="72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73"/>
      <c r="AB261" s="73"/>
      <c r="AC261" s="73"/>
      <c r="AD261" s="73"/>
      <c r="AE261" s="73"/>
      <c r="AF261" s="73"/>
      <c r="AG261" s="87"/>
      <c r="AH261" s="87"/>
      <c r="AI261" s="87"/>
      <c r="AJ261" s="87"/>
      <c r="AK261" s="87"/>
      <c r="AL261" s="87"/>
      <c r="AM261" s="1"/>
      <c r="AN261" s="1"/>
    </row>
    <row r="262" spans="1:40" ht="15.75" hidden="1" x14ac:dyDescent="0.2">
      <c r="A262" s="72"/>
      <c r="B262" s="72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73"/>
      <c r="AB262" s="73"/>
      <c r="AC262" s="73"/>
      <c r="AD262" s="73"/>
      <c r="AE262" s="73"/>
      <c r="AF262" s="73"/>
      <c r="AG262" s="87"/>
      <c r="AH262" s="87"/>
      <c r="AI262" s="87"/>
      <c r="AJ262" s="87"/>
      <c r="AK262" s="87"/>
      <c r="AL262" s="87"/>
      <c r="AM262" s="1"/>
      <c r="AN262" s="1"/>
    </row>
    <row r="263" spans="1:40" ht="15.75" hidden="1" x14ac:dyDescent="0.2">
      <c r="A263" s="72"/>
      <c r="B263" s="72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73"/>
      <c r="AB263" s="73"/>
      <c r="AC263" s="73"/>
      <c r="AD263" s="73"/>
      <c r="AE263" s="73"/>
      <c r="AF263" s="73"/>
      <c r="AG263" s="87"/>
      <c r="AH263" s="87"/>
      <c r="AI263" s="87"/>
      <c r="AJ263" s="87"/>
      <c r="AK263" s="87"/>
      <c r="AL263" s="87"/>
      <c r="AM263" s="1"/>
      <c r="AN263" s="1"/>
    </row>
    <row r="264" spans="1:40" ht="15.75" hidden="1" x14ac:dyDescent="0.2">
      <c r="A264" s="72"/>
      <c r="B264" s="72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73"/>
      <c r="AB264" s="73"/>
      <c r="AC264" s="73"/>
      <c r="AD264" s="73"/>
      <c r="AE264" s="73"/>
      <c r="AF264" s="73"/>
      <c r="AG264" s="87"/>
      <c r="AH264" s="87"/>
      <c r="AI264" s="87"/>
      <c r="AJ264" s="87"/>
      <c r="AK264" s="87"/>
      <c r="AL264" s="87"/>
      <c r="AM264" s="1"/>
      <c r="AN264" s="1"/>
    </row>
    <row r="265" spans="1:40" ht="15.75" hidden="1" x14ac:dyDescent="0.2">
      <c r="A265" s="72"/>
      <c r="B265" s="72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73"/>
      <c r="AB265" s="73"/>
      <c r="AC265" s="73"/>
      <c r="AD265" s="73"/>
      <c r="AE265" s="73"/>
      <c r="AF265" s="73"/>
      <c r="AG265" s="87"/>
      <c r="AH265" s="87"/>
      <c r="AI265" s="87"/>
      <c r="AJ265" s="87"/>
      <c r="AK265" s="87"/>
      <c r="AL265" s="87"/>
      <c r="AM265" s="1"/>
      <c r="AN265" s="1"/>
    </row>
    <row r="266" spans="1:40" ht="15.75" hidden="1" x14ac:dyDescent="0.2">
      <c r="A266" s="72"/>
      <c r="B266" s="72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73"/>
      <c r="AB266" s="73"/>
      <c r="AC266" s="73"/>
      <c r="AD266" s="73"/>
      <c r="AE266" s="73"/>
      <c r="AF266" s="73"/>
      <c r="AG266" s="87"/>
      <c r="AH266" s="87"/>
      <c r="AI266" s="87"/>
      <c r="AJ266" s="87"/>
      <c r="AK266" s="87"/>
      <c r="AL266" s="87"/>
      <c r="AM266" s="1"/>
      <c r="AN266" s="1"/>
    </row>
    <row r="267" spans="1:40" ht="15.75" hidden="1" x14ac:dyDescent="0.2">
      <c r="A267" s="72"/>
      <c r="B267" s="72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73"/>
      <c r="AB267" s="73"/>
      <c r="AC267" s="73"/>
      <c r="AD267" s="73"/>
      <c r="AE267" s="73"/>
      <c r="AF267" s="73"/>
      <c r="AG267" s="87"/>
      <c r="AH267" s="87"/>
      <c r="AI267" s="87"/>
      <c r="AJ267" s="87"/>
      <c r="AK267" s="87"/>
      <c r="AL267" s="87"/>
      <c r="AM267" s="1"/>
      <c r="AN267" s="1"/>
    </row>
    <row r="268" spans="1:40" ht="15.75" hidden="1" x14ac:dyDescent="0.2">
      <c r="A268" s="72"/>
      <c r="B268" s="72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73"/>
      <c r="AB268" s="73"/>
      <c r="AC268" s="73"/>
      <c r="AD268" s="73"/>
      <c r="AE268" s="73"/>
      <c r="AF268" s="73"/>
      <c r="AG268" s="87"/>
      <c r="AH268" s="87"/>
      <c r="AI268" s="87"/>
      <c r="AJ268" s="87"/>
      <c r="AK268" s="87"/>
      <c r="AL268" s="87"/>
      <c r="AM268" s="1"/>
      <c r="AN268" s="1"/>
    </row>
    <row r="269" spans="1:40" ht="15.75" hidden="1" x14ac:dyDescent="0.2">
      <c r="A269" s="72"/>
      <c r="B269" s="72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73"/>
      <c r="AB269" s="73"/>
      <c r="AC269" s="73"/>
      <c r="AD269" s="73"/>
      <c r="AE269" s="73"/>
      <c r="AF269" s="73"/>
      <c r="AG269" s="87"/>
      <c r="AH269" s="87"/>
      <c r="AI269" s="87"/>
      <c r="AJ269" s="87"/>
      <c r="AK269" s="87"/>
      <c r="AL269" s="87"/>
      <c r="AM269" s="1"/>
      <c r="AN269" s="1"/>
    </row>
    <row r="270" spans="1:40" ht="15.75" hidden="1" x14ac:dyDescent="0.2">
      <c r="A270" s="72"/>
      <c r="B270" s="72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73"/>
      <c r="AB270" s="73"/>
      <c r="AC270" s="73"/>
      <c r="AD270" s="73"/>
      <c r="AE270" s="73"/>
      <c r="AF270" s="73"/>
      <c r="AG270" s="87"/>
      <c r="AH270" s="87"/>
      <c r="AI270" s="87"/>
      <c r="AJ270" s="87"/>
      <c r="AK270" s="87"/>
      <c r="AL270" s="87"/>
      <c r="AM270" s="1"/>
      <c r="AN270" s="1"/>
    </row>
    <row r="271" spans="1:40" ht="15.75" hidden="1" x14ac:dyDescent="0.2">
      <c r="A271" s="72"/>
      <c r="B271" s="72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73"/>
      <c r="AB271" s="73"/>
      <c r="AC271" s="73"/>
      <c r="AD271" s="73"/>
      <c r="AE271" s="73"/>
      <c r="AF271" s="73"/>
      <c r="AG271" s="87"/>
      <c r="AH271" s="87"/>
      <c r="AI271" s="87"/>
      <c r="AJ271" s="87"/>
      <c r="AK271" s="87"/>
      <c r="AL271" s="87"/>
      <c r="AM271" s="1"/>
      <c r="AN271" s="1"/>
    </row>
    <row r="272" spans="1:40" ht="15.75" hidden="1" x14ac:dyDescent="0.2">
      <c r="A272" s="72"/>
      <c r="B272" s="72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73"/>
      <c r="AB272" s="73"/>
      <c r="AC272" s="73"/>
      <c r="AD272" s="73"/>
      <c r="AE272" s="73"/>
      <c r="AF272" s="73"/>
      <c r="AG272" s="87"/>
      <c r="AH272" s="87"/>
      <c r="AI272" s="87"/>
      <c r="AJ272" s="87"/>
      <c r="AK272" s="87"/>
      <c r="AL272" s="87"/>
      <c r="AM272" s="1"/>
      <c r="AN272" s="1"/>
    </row>
    <row r="273" spans="1:40" ht="15.75" hidden="1" x14ac:dyDescent="0.2">
      <c r="A273" s="84"/>
      <c r="B273" s="84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73"/>
      <c r="AB273" s="73"/>
      <c r="AC273" s="73"/>
      <c r="AD273" s="73"/>
      <c r="AE273" s="73"/>
      <c r="AF273" s="73"/>
      <c r="AG273" s="87"/>
      <c r="AH273" s="87"/>
      <c r="AI273" s="87"/>
      <c r="AJ273" s="87"/>
      <c r="AK273" s="87"/>
      <c r="AL273" s="87"/>
      <c r="AM273" s="1"/>
      <c r="AN273" s="1"/>
    </row>
    <row r="274" spans="1:40" ht="15.75" hidden="1" x14ac:dyDescent="0.2">
      <c r="A274" s="72"/>
      <c r="B274" s="72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73"/>
      <c r="AB274" s="73"/>
      <c r="AC274" s="73"/>
      <c r="AD274" s="73"/>
      <c r="AE274" s="73"/>
      <c r="AF274" s="73"/>
      <c r="AG274" s="87"/>
      <c r="AH274" s="87"/>
      <c r="AI274" s="87"/>
      <c r="AJ274" s="87"/>
      <c r="AK274" s="87"/>
      <c r="AL274" s="87"/>
      <c r="AM274" s="1"/>
      <c r="AN274" s="1"/>
    </row>
    <row r="275" spans="1:40" ht="47.25" hidden="1" x14ac:dyDescent="0.2">
      <c r="A275" s="74" t="s">
        <v>227</v>
      </c>
      <c r="B275" s="74"/>
      <c r="C275" s="91">
        <f>SUM(C277:C291)</f>
        <v>0</v>
      </c>
      <c r="D275" s="91">
        <f t="shared" ref="D275:AL275" si="128">SUM(D277:D291)</f>
        <v>0</v>
      </c>
      <c r="E275" s="91">
        <f t="shared" si="128"/>
        <v>0</v>
      </c>
      <c r="F275" s="91">
        <f t="shared" si="128"/>
        <v>0</v>
      </c>
      <c r="G275" s="91">
        <f t="shared" si="128"/>
        <v>0</v>
      </c>
      <c r="H275" s="91">
        <f t="shared" si="128"/>
        <v>0</v>
      </c>
      <c r="I275" s="91">
        <f t="shared" si="128"/>
        <v>0</v>
      </c>
      <c r="J275" s="91">
        <f t="shared" si="128"/>
        <v>0</v>
      </c>
      <c r="K275" s="91">
        <f t="shared" si="128"/>
        <v>0</v>
      </c>
      <c r="L275" s="91">
        <f t="shared" si="128"/>
        <v>0</v>
      </c>
      <c r="M275" s="91">
        <f t="shared" si="128"/>
        <v>0</v>
      </c>
      <c r="N275" s="91">
        <f t="shared" si="128"/>
        <v>0</v>
      </c>
      <c r="O275" s="91">
        <f t="shared" si="128"/>
        <v>0</v>
      </c>
      <c r="P275" s="91">
        <f t="shared" si="128"/>
        <v>0</v>
      </c>
      <c r="Q275" s="91">
        <f t="shared" si="128"/>
        <v>0</v>
      </c>
      <c r="R275" s="91">
        <f t="shared" si="128"/>
        <v>0</v>
      </c>
      <c r="S275" s="91">
        <f t="shared" si="128"/>
        <v>0</v>
      </c>
      <c r="T275" s="91">
        <f t="shared" si="128"/>
        <v>0</v>
      </c>
      <c r="U275" s="91">
        <f t="shared" si="128"/>
        <v>0</v>
      </c>
      <c r="V275" s="91">
        <f t="shared" si="128"/>
        <v>0</v>
      </c>
      <c r="W275" s="91">
        <f t="shared" si="128"/>
        <v>0</v>
      </c>
      <c r="X275" s="91">
        <f t="shared" si="128"/>
        <v>0</v>
      </c>
      <c r="Y275" s="91">
        <f t="shared" si="128"/>
        <v>0</v>
      </c>
      <c r="Z275" s="91">
        <f t="shared" si="128"/>
        <v>0</v>
      </c>
      <c r="AA275" s="75" t="e">
        <f t="shared" ref="AA275:AF275" si="129">AVERAGE(AA277:AA291)</f>
        <v>#DIV/0!</v>
      </c>
      <c r="AB275" s="75" t="e">
        <f t="shared" si="129"/>
        <v>#DIV/0!</v>
      </c>
      <c r="AC275" s="75" t="e">
        <f t="shared" si="129"/>
        <v>#DIV/0!</v>
      </c>
      <c r="AD275" s="75" t="e">
        <f t="shared" si="129"/>
        <v>#DIV/0!</v>
      </c>
      <c r="AE275" s="75" t="e">
        <f t="shared" si="129"/>
        <v>#DIV/0!</v>
      </c>
      <c r="AF275" s="75" t="e">
        <f t="shared" si="129"/>
        <v>#DIV/0!</v>
      </c>
      <c r="AG275" s="91">
        <f t="shared" si="128"/>
        <v>0</v>
      </c>
      <c r="AH275" s="91">
        <f t="shared" si="128"/>
        <v>0</v>
      </c>
      <c r="AI275" s="91">
        <f t="shared" si="128"/>
        <v>0</v>
      </c>
      <c r="AJ275" s="91">
        <f t="shared" si="128"/>
        <v>0</v>
      </c>
      <c r="AK275" s="91">
        <f t="shared" si="128"/>
        <v>0</v>
      </c>
      <c r="AL275" s="91">
        <f t="shared" si="128"/>
        <v>0</v>
      </c>
      <c r="AM275" s="1"/>
      <c r="AN275" s="1"/>
    </row>
    <row r="276" spans="1:40" ht="15.75" hidden="1" x14ac:dyDescent="0.2">
      <c r="A276" s="77" t="s">
        <v>208</v>
      </c>
      <c r="B276" s="77"/>
      <c r="C276" s="167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78"/>
      <c r="AB276" s="78"/>
      <c r="AC276" s="78"/>
      <c r="AD276" s="78"/>
      <c r="AE276" s="78"/>
      <c r="AF276" s="78"/>
      <c r="AG276" s="167"/>
      <c r="AH276" s="167"/>
      <c r="AI276" s="167"/>
      <c r="AJ276" s="167"/>
      <c r="AK276" s="167"/>
      <c r="AL276" s="167"/>
      <c r="AM276" s="1"/>
      <c r="AN276" s="1"/>
    </row>
    <row r="277" spans="1:40" ht="15.75" hidden="1" x14ac:dyDescent="0.2">
      <c r="A277" s="72"/>
      <c r="B277" s="72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73"/>
      <c r="AB277" s="73"/>
      <c r="AC277" s="73"/>
      <c r="AD277" s="73"/>
      <c r="AE277" s="73"/>
      <c r="AF277" s="73"/>
      <c r="AG277" s="87"/>
      <c r="AH277" s="87"/>
      <c r="AI277" s="87"/>
      <c r="AJ277" s="87"/>
      <c r="AK277" s="87"/>
      <c r="AL277" s="87"/>
      <c r="AM277" s="1"/>
      <c r="AN277" s="1"/>
    </row>
    <row r="278" spans="1:40" ht="15.75" hidden="1" x14ac:dyDescent="0.2">
      <c r="A278" s="72"/>
      <c r="B278" s="72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73"/>
      <c r="AB278" s="73"/>
      <c r="AC278" s="73"/>
      <c r="AD278" s="73"/>
      <c r="AE278" s="73"/>
      <c r="AF278" s="73"/>
      <c r="AG278" s="87"/>
      <c r="AH278" s="87"/>
      <c r="AI278" s="87"/>
      <c r="AJ278" s="87"/>
      <c r="AK278" s="87"/>
      <c r="AL278" s="87"/>
      <c r="AM278" s="1"/>
      <c r="AN278" s="1"/>
    </row>
    <row r="279" spans="1:40" ht="15.75" hidden="1" x14ac:dyDescent="0.2">
      <c r="A279" s="72"/>
      <c r="B279" s="72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73"/>
      <c r="AB279" s="73"/>
      <c r="AC279" s="73"/>
      <c r="AD279" s="73"/>
      <c r="AE279" s="73"/>
      <c r="AF279" s="73"/>
      <c r="AG279" s="87"/>
      <c r="AH279" s="87"/>
      <c r="AI279" s="87"/>
      <c r="AJ279" s="87"/>
      <c r="AK279" s="87"/>
      <c r="AL279" s="87"/>
      <c r="AM279" s="1"/>
      <c r="AN279" s="1"/>
    </row>
    <row r="280" spans="1:40" ht="15.75" hidden="1" x14ac:dyDescent="0.2">
      <c r="A280" s="72"/>
      <c r="B280" s="72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73"/>
      <c r="AB280" s="73"/>
      <c r="AC280" s="73"/>
      <c r="AD280" s="73"/>
      <c r="AE280" s="73"/>
      <c r="AF280" s="73"/>
      <c r="AG280" s="87"/>
      <c r="AH280" s="87"/>
      <c r="AI280" s="87"/>
      <c r="AJ280" s="87"/>
      <c r="AK280" s="87"/>
      <c r="AL280" s="87"/>
      <c r="AM280" s="1"/>
      <c r="AN280" s="1"/>
    </row>
    <row r="281" spans="1:40" ht="15.75" hidden="1" x14ac:dyDescent="0.2">
      <c r="A281" s="72"/>
      <c r="B281" s="72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73"/>
      <c r="AB281" s="73"/>
      <c r="AC281" s="73"/>
      <c r="AD281" s="73"/>
      <c r="AE281" s="73"/>
      <c r="AF281" s="73"/>
      <c r="AG281" s="87"/>
      <c r="AH281" s="87"/>
      <c r="AI281" s="87"/>
      <c r="AJ281" s="87"/>
      <c r="AK281" s="87"/>
      <c r="AL281" s="87"/>
      <c r="AM281" s="1"/>
      <c r="AN281" s="1"/>
    </row>
    <row r="282" spans="1:40" ht="15.75" hidden="1" x14ac:dyDescent="0.2">
      <c r="A282" s="72"/>
      <c r="B282" s="72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73"/>
      <c r="AB282" s="73"/>
      <c r="AC282" s="73"/>
      <c r="AD282" s="73"/>
      <c r="AE282" s="73"/>
      <c r="AF282" s="73"/>
      <c r="AG282" s="87"/>
      <c r="AH282" s="87"/>
      <c r="AI282" s="87"/>
      <c r="AJ282" s="87"/>
      <c r="AK282" s="87"/>
      <c r="AL282" s="87"/>
      <c r="AM282" s="1"/>
      <c r="AN282" s="1"/>
    </row>
    <row r="283" spans="1:40" ht="15.75" hidden="1" x14ac:dyDescent="0.2">
      <c r="A283" s="72"/>
      <c r="B283" s="72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73"/>
      <c r="AB283" s="73"/>
      <c r="AC283" s="73"/>
      <c r="AD283" s="73"/>
      <c r="AE283" s="73"/>
      <c r="AF283" s="73"/>
      <c r="AG283" s="87"/>
      <c r="AH283" s="87"/>
      <c r="AI283" s="87"/>
      <c r="AJ283" s="87"/>
      <c r="AK283" s="87"/>
      <c r="AL283" s="87"/>
      <c r="AM283" s="1"/>
      <c r="AN283" s="1"/>
    </row>
    <row r="284" spans="1:40" ht="15.75" hidden="1" x14ac:dyDescent="0.2">
      <c r="A284" s="72"/>
      <c r="B284" s="72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73"/>
      <c r="AB284" s="73"/>
      <c r="AC284" s="73"/>
      <c r="AD284" s="73"/>
      <c r="AE284" s="73"/>
      <c r="AF284" s="73"/>
      <c r="AG284" s="87"/>
      <c r="AH284" s="87"/>
      <c r="AI284" s="87"/>
      <c r="AJ284" s="87"/>
      <c r="AK284" s="87"/>
      <c r="AL284" s="87"/>
      <c r="AM284" s="1"/>
      <c r="AN284" s="1"/>
    </row>
    <row r="285" spans="1:40" ht="15.75" hidden="1" x14ac:dyDescent="0.2">
      <c r="A285" s="72"/>
      <c r="B285" s="72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73"/>
      <c r="AB285" s="73"/>
      <c r="AC285" s="73"/>
      <c r="AD285" s="73"/>
      <c r="AE285" s="73"/>
      <c r="AF285" s="73"/>
      <c r="AG285" s="87"/>
      <c r="AH285" s="87"/>
      <c r="AI285" s="87"/>
      <c r="AJ285" s="87"/>
      <c r="AK285" s="87"/>
      <c r="AL285" s="87"/>
      <c r="AM285" s="1"/>
      <c r="AN285" s="1"/>
    </row>
    <row r="286" spans="1:40" ht="15.75" hidden="1" x14ac:dyDescent="0.2">
      <c r="A286" s="72"/>
      <c r="B286" s="72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73"/>
      <c r="AB286" s="73"/>
      <c r="AC286" s="73"/>
      <c r="AD286" s="73"/>
      <c r="AE286" s="73"/>
      <c r="AF286" s="73"/>
      <c r="AG286" s="87"/>
      <c r="AH286" s="87"/>
      <c r="AI286" s="87"/>
      <c r="AJ286" s="87"/>
      <c r="AK286" s="87"/>
      <c r="AL286" s="87"/>
      <c r="AM286" s="1"/>
      <c r="AN286" s="1"/>
    </row>
    <row r="287" spans="1:40" ht="15.75" hidden="1" x14ac:dyDescent="0.2">
      <c r="A287" s="72"/>
      <c r="B287" s="72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73"/>
      <c r="AB287" s="73"/>
      <c r="AC287" s="73"/>
      <c r="AD287" s="73"/>
      <c r="AE287" s="73"/>
      <c r="AF287" s="73"/>
      <c r="AG287" s="87"/>
      <c r="AH287" s="87"/>
      <c r="AI287" s="87"/>
      <c r="AJ287" s="87"/>
      <c r="AK287" s="87"/>
      <c r="AL287" s="87"/>
      <c r="AM287" s="1"/>
      <c r="AN287" s="1"/>
    </row>
    <row r="288" spans="1:40" ht="15.75" hidden="1" x14ac:dyDescent="0.2">
      <c r="A288" s="72"/>
      <c r="B288" s="72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73"/>
      <c r="AB288" s="73"/>
      <c r="AC288" s="73"/>
      <c r="AD288" s="73"/>
      <c r="AE288" s="73"/>
      <c r="AF288" s="73"/>
      <c r="AG288" s="87"/>
      <c r="AH288" s="87"/>
      <c r="AI288" s="87"/>
      <c r="AJ288" s="87"/>
      <c r="AK288" s="87"/>
      <c r="AL288" s="87"/>
      <c r="AM288" s="1"/>
      <c r="AN288" s="1"/>
    </row>
    <row r="289" spans="1:40" ht="15.75" hidden="1" x14ac:dyDescent="0.2">
      <c r="A289" s="72"/>
      <c r="B289" s="72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73"/>
      <c r="AB289" s="73"/>
      <c r="AC289" s="73"/>
      <c r="AD289" s="73"/>
      <c r="AE289" s="73"/>
      <c r="AF289" s="73"/>
      <c r="AG289" s="87"/>
      <c r="AH289" s="87"/>
      <c r="AI289" s="87"/>
      <c r="AJ289" s="87"/>
      <c r="AK289" s="87"/>
      <c r="AL289" s="87"/>
      <c r="AM289" s="1"/>
      <c r="AN289" s="1"/>
    </row>
    <row r="290" spans="1:40" ht="15.75" hidden="1" x14ac:dyDescent="0.2">
      <c r="A290" s="84"/>
      <c r="B290" s="84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73"/>
      <c r="AB290" s="73"/>
      <c r="AC290" s="73"/>
      <c r="AD290" s="73"/>
      <c r="AE290" s="73"/>
      <c r="AF290" s="73"/>
      <c r="AG290" s="87"/>
      <c r="AH290" s="87"/>
      <c r="AI290" s="87"/>
      <c r="AJ290" s="87"/>
      <c r="AK290" s="87"/>
      <c r="AL290" s="87"/>
      <c r="AM290" s="1"/>
      <c r="AN290" s="1"/>
    </row>
    <row r="291" spans="1:40" ht="15.75" hidden="1" x14ac:dyDescent="0.2">
      <c r="A291" s="72"/>
      <c r="B291" s="72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73"/>
      <c r="AB291" s="73"/>
      <c r="AC291" s="73"/>
      <c r="AD291" s="73"/>
      <c r="AE291" s="73"/>
      <c r="AF291" s="73"/>
      <c r="AG291" s="87"/>
      <c r="AH291" s="87"/>
      <c r="AI291" s="87"/>
      <c r="AJ291" s="87"/>
      <c r="AK291" s="87"/>
      <c r="AL291" s="87"/>
      <c r="AM291" s="1"/>
      <c r="AN291" s="1"/>
    </row>
    <row r="292" spans="1:40" ht="31.5" hidden="1" x14ac:dyDescent="0.2">
      <c r="A292" s="74" t="s">
        <v>228</v>
      </c>
      <c r="B292" s="74"/>
      <c r="C292" s="91">
        <f>SUM(C294:C308)</f>
        <v>0</v>
      </c>
      <c r="D292" s="91">
        <f t="shared" ref="D292:AL292" si="130">SUM(D294:D308)</f>
        <v>0</v>
      </c>
      <c r="E292" s="91">
        <f t="shared" si="130"/>
        <v>0</v>
      </c>
      <c r="F292" s="91">
        <f t="shared" si="130"/>
        <v>0</v>
      </c>
      <c r="G292" s="91">
        <f t="shared" si="130"/>
        <v>0</v>
      </c>
      <c r="H292" s="91">
        <f t="shared" si="130"/>
        <v>0</v>
      </c>
      <c r="I292" s="91">
        <f t="shared" si="130"/>
        <v>0</v>
      </c>
      <c r="J292" s="91">
        <f t="shared" si="130"/>
        <v>0</v>
      </c>
      <c r="K292" s="91">
        <f t="shared" si="130"/>
        <v>0</v>
      </c>
      <c r="L292" s="91">
        <f t="shared" si="130"/>
        <v>0</v>
      </c>
      <c r="M292" s="91">
        <f t="shared" si="130"/>
        <v>0</v>
      </c>
      <c r="N292" s="91">
        <f t="shared" si="130"/>
        <v>0</v>
      </c>
      <c r="O292" s="91">
        <f t="shared" si="130"/>
        <v>0</v>
      </c>
      <c r="P292" s="91">
        <f t="shared" si="130"/>
        <v>0</v>
      </c>
      <c r="Q292" s="91">
        <f t="shared" si="130"/>
        <v>0</v>
      </c>
      <c r="R292" s="91">
        <f t="shared" si="130"/>
        <v>0</v>
      </c>
      <c r="S292" s="91">
        <f t="shared" si="130"/>
        <v>0</v>
      </c>
      <c r="T292" s="91">
        <f t="shared" si="130"/>
        <v>0</v>
      </c>
      <c r="U292" s="91">
        <f t="shared" si="130"/>
        <v>0</v>
      </c>
      <c r="V292" s="91">
        <f t="shared" si="130"/>
        <v>0</v>
      </c>
      <c r="W292" s="91">
        <f t="shared" si="130"/>
        <v>0</v>
      </c>
      <c r="X292" s="91">
        <f t="shared" si="130"/>
        <v>0</v>
      </c>
      <c r="Y292" s="91">
        <f t="shared" si="130"/>
        <v>0</v>
      </c>
      <c r="Z292" s="91">
        <f t="shared" si="130"/>
        <v>0</v>
      </c>
      <c r="AA292" s="75" t="e">
        <f t="shared" ref="AA292:AF292" si="131">AVERAGE(AA294:AA308)</f>
        <v>#DIV/0!</v>
      </c>
      <c r="AB292" s="75" t="e">
        <f t="shared" si="131"/>
        <v>#DIV/0!</v>
      </c>
      <c r="AC292" s="75" t="e">
        <f t="shared" si="131"/>
        <v>#DIV/0!</v>
      </c>
      <c r="AD292" s="75" t="e">
        <f t="shared" si="131"/>
        <v>#DIV/0!</v>
      </c>
      <c r="AE292" s="75" t="e">
        <f t="shared" si="131"/>
        <v>#DIV/0!</v>
      </c>
      <c r="AF292" s="75" t="e">
        <f t="shared" si="131"/>
        <v>#DIV/0!</v>
      </c>
      <c r="AG292" s="91">
        <f t="shared" si="130"/>
        <v>0</v>
      </c>
      <c r="AH292" s="91">
        <f t="shared" si="130"/>
        <v>0</v>
      </c>
      <c r="AI292" s="91">
        <f t="shared" si="130"/>
        <v>0</v>
      </c>
      <c r="AJ292" s="91">
        <f t="shared" si="130"/>
        <v>0</v>
      </c>
      <c r="AK292" s="91">
        <f t="shared" si="130"/>
        <v>0</v>
      </c>
      <c r="AL292" s="91">
        <f t="shared" si="130"/>
        <v>0</v>
      </c>
      <c r="AM292" s="1"/>
      <c r="AN292" s="1"/>
    </row>
    <row r="293" spans="1:40" ht="15.75" hidden="1" x14ac:dyDescent="0.2">
      <c r="A293" s="77" t="s">
        <v>208</v>
      </c>
      <c r="B293" s="77"/>
      <c r="C293" s="16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78"/>
      <c r="AB293" s="78"/>
      <c r="AC293" s="78"/>
      <c r="AD293" s="78"/>
      <c r="AE293" s="78"/>
      <c r="AF293" s="78"/>
      <c r="AG293" s="167"/>
      <c r="AH293" s="167"/>
      <c r="AI293" s="167"/>
      <c r="AJ293" s="167"/>
      <c r="AK293" s="167"/>
      <c r="AL293" s="167"/>
      <c r="AM293" s="1"/>
      <c r="AN293" s="1"/>
    </row>
    <row r="294" spans="1:40" ht="15.75" hidden="1" x14ac:dyDescent="0.2">
      <c r="A294" s="84"/>
      <c r="B294" s="84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73"/>
      <c r="AB294" s="73"/>
      <c r="AC294" s="73"/>
      <c r="AD294" s="73"/>
      <c r="AE294" s="73"/>
      <c r="AF294" s="73"/>
      <c r="AG294" s="87"/>
      <c r="AH294" s="87"/>
      <c r="AI294" s="87"/>
      <c r="AJ294" s="87"/>
      <c r="AK294" s="87"/>
      <c r="AL294" s="87"/>
      <c r="AM294" s="1"/>
      <c r="AN294" s="1"/>
    </row>
    <row r="295" spans="1:40" ht="15.75" hidden="1" x14ac:dyDescent="0.2">
      <c r="A295" s="84"/>
      <c r="B295" s="84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73"/>
      <c r="AB295" s="73"/>
      <c r="AC295" s="73"/>
      <c r="AD295" s="73"/>
      <c r="AE295" s="73"/>
      <c r="AF295" s="73"/>
      <c r="AG295" s="87"/>
      <c r="AH295" s="87"/>
      <c r="AI295" s="87"/>
      <c r="AJ295" s="87"/>
      <c r="AK295" s="87"/>
      <c r="AL295" s="87"/>
      <c r="AM295" s="1"/>
      <c r="AN295" s="1"/>
    </row>
    <row r="296" spans="1:40" ht="15.75" hidden="1" x14ac:dyDescent="0.2">
      <c r="A296" s="84"/>
      <c r="B296" s="84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73"/>
      <c r="AB296" s="73"/>
      <c r="AC296" s="73"/>
      <c r="AD296" s="73"/>
      <c r="AE296" s="73"/>
      <c r="AF296" s="73"/>
      <c r="AG296" s="87"/>
      <c r="AH296" s="87"/>
      <c r="AI296" s="87"/>
      <c r="AJ296" s="87"/>
      <c r="AK296" s="87"/>
      <c r="AL296" s="87"/>
      <c r="AM296" s="1"/>
      <c r="AN296" s="1"/>
    </row>
    <row r="297" spans="1:40" ht="15.75" hidden="1" x14ac:dyDescent="0.2">
      <c r="A297" s="84"/>
      <c r="B297" s="84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73"/>
      <c r="AB297" s="73"/>
      <c r="AC297" s="73"/>
      <c r="AD297" s="73"/>
      <c r="AE297" s="73"/>
      <c r="AF297" s="73"/>
      <c r="AG297" s="87"/>
      <c r="AH297" s="87"/>
      <c r="AI297" s="87"/>
      <c r="AJ297" s="87"/>
      <c r="AK297" s="87"/>
      <c r="AL297" s="87"/>
      <c r="AM297" s="1"/>
      <c r="AN297" s="1"/>
    </row>
    <row r="298" spans="1:40" ht="15.75" hidden="1" x14ac:dyDescent="0.2">
      <c r="A298" s="84"/>
      <c r="B298" s="84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73"/>
      <c r="AB298" s="73"/>
      <c r="AC298" s="73"/>
      <c r="AD298" s="73"/>
      <c r="AE298" s="73"/>
      <c r="AF298" s="73"/>
      <c r="AG298" s="87"/>
      <c r="AH298" s="87"/>
      <c r="AI298" s="87"/>
      <c r="AJ298" s="87"/>
      <c r="AK298" s="87"/>
      <c r="AL298" s="87"/>
      <c r="AM298" s="1"/>
      <c r="AN298" s="1"/>
    </row>
    <row r="299" spans="1:40" ht="15.75" hidden="1" x14ac:dyDescent="0.2">
      <c r="A299" s="84"/>
      <c r="B299" s="84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73"/>
      <c r="AB299" s="73"/>
      <c r="AC299" s="73"/>
      <c r="AD299" s="73"/>
      <c r="AE299" s="73"/>
      <c r="AF299" s="73"/>
      <c r="AG299" s="87"/>
      <c r="AH299" s="87"/>
      <c r="AI299" s="87"/>
      <c r="AJ299" s="87"/>
      <c r="AK299" s="87"/>
      <c r="AL299" s="87"/>
      <c r="AM299" s="1"/>
      <c r="AN299" s="1"/>
    </row>
    <row r="300" spans="1:40" ht="15.75" hidden="1" x14ac:dyDescent="0.2">
      <c r="A300" s="84"/>
      <c r="B300" s="84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73"/>
      <c r="AB300" s="73"/>
      <c r="AC300" s="73"/>
      <c r="AD300" s="73"/>
      <c r="AE300" s="73"/>
      <c r="AF300" s="73"/>
      <c r="AG300" s="87"/>
      <c r="AH300" s="87"/>
      <c r="AI300" s="87"/>
      <c r="AJ300" s="87"/>
      <c r="AK300" s="87"/>
      <c r="AL300" s="87"/>
      <c r="AM300" s="1"/>
      <c r="AN300" s="1"/>
    </row>
    <row r="301" spans="1:40" ht="15.75" hidden="1" x14ac:dyDescent="0.2">
      <c r="A301" s="84"/>
      <c r="B301" s="84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73"/>
      <c r="AB301" s="73"/>
      <c r="AC301" s="73"/>
      <c r="AD301" s="73"/>
      <c r="AE301" s="73"/>
      <c r="AF301" s="73"/>
      <c r="AG301" s="87"/>
      <c r="AH301" s="87"/>
      <c r="AI301" s="87"/>
      <c r="AJ301" s="87"/>
      <c r="AK301" s="87"/>
      <c r="AL301" s="87"/>
      <c r="AM301" s="1"/>
      <c r="AN301" s="1"/>
    </row>
    <row r="302" spans="1:40" ht="15.75" hidden="1" x14ac:dyDescent="0.2">
      <c r="A302" s="84"/>
      <c r="B302" s="84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73"/>
      <c r="AB302" s="73"/>
      <c r="AC302" s="73"/>
      <c r="AD302" s="73"/>
      <c r="AE302" s="73"/>
      <c r="AF302" s="73"/>
      <c r="AG302" s="87"/>
      <c r="AH302" s="87"/>
      <c r="AI302" s="87"/>
      <c r="AJ302" s="87"/>
      <c r="AK302" s="87"/>
      <c r="AL302" s="87"/>
      <c r="AM302" s="1"/>
      <c r="AN302" s="1"/>
    </row>
    <row r="303" spans="1:40" ht="15.75" hidden="1" x14ac:dyDescent="0.2">
      <c r="A303" s="84"/>
      <c r="B303" s="84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73"/>
      <c r="AB303" s="73"/>
      <c r="AC303" s="73"/>
      <c r="AD303" s="73"/>
      <c r="AE303" s="73"/>
      <c r="AF303" s="73"/>
      <c r="AG303" s="87"/>
      <c r="AH303" s="87"/>
      <c r="AI303" s="87"/>
      <c r="AJ303" s="87"/>
      <c r="AK303" s="87"/>
      <c r="AL303" s="87"/>
      <c r="AM303" s="1"/>
      <c r="AN303" s="1"/>
    </row>
    <row r="304" spans="1:40" ht="15.75" hidden="1" x14ac:dyDescent="0.2">
      <c r="A304" s="84"/>
      <c r="B304" s="84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73"/>
      <c r="AB304" s="73"/>
      <c r="AC304" s="73"/>
      <c r="AD304" s="73"/>
      <c r="AE304" s="73"/>
      <c r="AF304" s="73"/>
      <c r="AG304" s="87"/>
      <c r="AH304" s="87"/>
      <c r="AI304" s="87"/>
      <c r="AJ304" s="87"/>
      <c r="AK304" s="87"/>
      <c r="AL304" s="87"/>
      <c r="AM304" s="1"/>
      <c r="AN304" s="1"/>
    </row>
    <row r="305" spans="1:40" ht="15.75" hidden="1" x14ac:dyDescent="0.2">
      <c r="A305" s="84"/>
      <c r="B305" s="84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73"/>
      <c r="AB305" s="73"/>
      <c r="AC305" s="73"/>
      <c r="AD305" s="73"/>
      <c r="AE305" s="73"/>
      <c r="AF305" s="73"/>
      <c r="AG305" s="87"/>
      <c r="AH305" s="87"/>
      <c r="AI305" s="87"/>
      <c r="AJ305" s="87"/>
      <c r="AK305" s="87"/>
      <c r="AL305" s="87"/>
      <c r="AM305" s="1"/>
      <c r="AN305" s="1"/>
    </row>
    <row r="306" spans="1:40" ht="15.75" hidden="1" x14ac:dyDescent="0.2">
      <c r="A306" s="84"/>
      <c r="B306" s="84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73"/>
      <c r="AB306" s="73"/>
      <c r="AC306" s="73"/>
      <c r="AD306" s="73"/>
      <c r="AE306" s="73"/>
      <c r="AF306" s="73"/>
      <c r="AG306" s="87"/>
      <c r="AH306" s="87"/>
      <c r="AI306" s="87"/>
      <c r="AJ306" s="87"/>
      <c r="AK306" s="87"/>
      <c r="AL306" s="87"/>
      <c r="AM306" s="1"/>
      <c r="AN306" s="1"/>
    </row>
    <row r="307" spans="1:40" ht="15.75" hidden="1" x14ac:dyDescent="0.2">
      <c r="A307" s="84"/>
      <c r="B307" s="84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73"/>
      <c r="AB307" s="73"/>
      <c r="AC307" s="73"/>
      <c r="AD307" s="73"/>
      <c r="AE307" s="73"/>
      <c r="AF307" s="73"/>
      <c r="AG307" s="87"/>
      <c r="AH307" s="87"/>
      <c r="AI307" s="87"/>
      <c r="AJ307" s="87"/>
      <c r="AK307" s="87"/>
      <c r="AL307" s="87"/>
      <c r="AM307" s="1"/>
      <c r="AN307" s="1"/>
    </row>
    <row r="308" spans="1:40" ht="15.75" hidden="1" x14ac:dyDescent="0.2">
      <c r="A308" s="72"/>
      <c r="B308" s="72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73"/>
      <c r="AB308" s="73"/>
      <c r="AC308" s="73"/>
      <c r="AD308" s="73"/>
      <c r="AE308" s="73"/>
      <c r="AF308" s="73"/>
      <c r="AG308" s="87"/>
      <c r="AH308" s="87"/>
      <c r="AI308" s="87"/>
      <c r="AJ308" s="87"/>
      <c r="AK308" s="87"/>
      <c r="AL308" s="87"/>
      <c r="AM308" s="1"/>
      <c r="AN308" s="1"/>
    </row>
    <row r="309" spans="1:40" ht="47.25" hidden="1" x14ac:dyDescent="0.2">
      <c r="A309" s="74" t="s">
        <v>229</v>
      </c>
      <c r="B309" s="74"/>
      <c r="C309" s="91">
        <f>SUM(C311:C325)</f>
        <v>0</v>
      </c>
      <c r="D309" s="91">
        <f t="shared" ref="D309:AL309" si="132">SUM(D311:D325)</f>
        <v>0</v>
      </c>
      <c r="E309" s="91">
        <f t="shared" si="132"/>
        <v>0</v>
      </c>
      <c r="F309" s="91">
        <f t="shared" si="132"/>
        <v>0</v>
      </c>
      <c r="G309" s="91">
        <f t="shared" si="132"/>
        <v>0</v>
      </c>
      <c r="H309" s="91">
        <f t="shared" si="132"/>
        <v>0</v>
      </c>
      <c r="I309" s="91">
        <f t="shared" si="132"/>
        <v>0</v>
      </c>
      <c r="J309" s="91">
        <f t="shared" si="132"/>
        <v>0</v>
      </c>
      <c r="K309" s="91">
        <f t="shared" si="132"/>
        <v>0</v>
      </c>
      <c r="L309" s="91">
        <f t="shared" si="132"/>
        <v>0</v>
      </c>
      <c r="M309" s="91">
        <f t="shared" si="132"/>
        <v>0</v>
      </c>
      <c r="N309" s="91">
        <f t="shared" si="132"/>
        <v>0</v>
      </c>
      <c r="O309" s="91">
        <f t="shared" si="132"/>
        <v>0</v>
      </c>
      <c r="P309" s="91">
        <f t="shared" si="132"/>
        <v>0</v>
      </c>
      <c r="Q309" s="91">
        <f t="shared" si="132"/>
        <v>0</v>
      </c>
      <c r="R309" s="91">
        <f t="shared" si="132"/>
        <v>0</v>
      </c>
      <c r="S309" s="91">
        <f t="shared" si="132"/>
        <v>0</v>
      </c>
      <c r="T309" s="91">
        <f t="shared" si="132"/>
        <v>0</v>
      </c>
      <c r="U309" s="91">
        <f t="shared" si="132"/>
        <v>0</v>
      </c>
      <c r="V309" s="91">
        <f t="shared" si="132"/>
        <v>0</v>
      </c>
      <c r="W309" s="91">
        <f t="shared" si="132"/>
        <v>0</v>
      </c>
      <c r="X309" s="91">
        <f t="shared" si="132"/>
        <v>0</v>
      </c>
      <c r="Y309" s="91">
        <f t="shared" si="132"/>
        <v>0</v>
      </c>
      <c r="Z309" s="91">
        <f t="shared" si="132"/>
        <v>0</v>
      </c>
      <c r="AA309" s="75" t="e">
        <f t="shared" ref="AA309:AF309" si="133">AVERAGE(AA311:AA325)</f>
        <v>#DIV/0!</v>
      </c>
      <c r="AB309" s="75" t="e">
        <f t="shared" si="133"/>
        <v>#DIV/0!</v>
      </c>
      <c r="AC309" s="75" t="e">
        <f t="shared" si="133"/>
        <v>#DIV/0!</v>
      </c>
      <c r="AD309" s="75" t="e">
        <f t="shared" si="133"/>
        <v>#DIV/0!</v>
      </c>
      <c r="AE309" s="75" t="e">
        <f t="shared" si="133"/>
        <v>#DIV/0!</v>
      </c>
      <c r="AF309" s="75" t="e">
        <f t="shared" si="133"/>
        <v>#DIV/0!</v>
      </c>
      <c r="AG309" s="91">
        <f t="shared" si="132"/>
        <v>0</v>
      </c>
      <c r="AH309" s="91">
        <f t="shared" si="132"/>
        <v>0</v>
      </c>
      <c r="AI309" s="91">
        <f t="shared" si="132"/>
        <v>0</v>
      </c>
      <c r="AJ309" s="91">
        <f t="shared" si="132"/>
        <v>0</v>
      </c>
      <c r="AK309" s="91">
        <f t="shared" si="132"/>
        <v>0</v>
      </c>
      <c r="AL309" s="91">
        <f t="shared" si="132"/>
        <v>0</v>
      </c>
      <c r="AM309" s="1"/>
      <c r="AN309" s="1"/>
    </row>
    <row r="310" spans="1:40" ht="15.75" hidden="1" x14ac:dyDescent="0.2">
      <c r="A310" s="77" t="s">
        <v>208</v>
      </c>
      <c r="B310" s="85"/>
      <c r="C310" s="167"/>
      <c r="D310" s="167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78"/>
      <c r="AB310" s="78"/>
      <c r="AC310" s="78"/>
      <c r="AD310" s="78"/>
      <c r="AE310" s="78"/>
      <c r="AF310" s="78"/>
      <c r="AG310" s="167"/>
      <c r="AH310" s="167"/>
      <c r="AI310" s="167"/>
      <c r="AJ310" s="167"/>
      <c r="AK310" s="167"/>
      <c r="AL310" s="167"/>
      <c r="AM310" s="1"/>
      <c r="AN310" s="1"/>
    </row>
    <row r="311" spans="1:40" ht="15.75" hidden="1" x14ac:dyDescent="0.2">
      <c r="A311" s="72"/>
      <c r="B311" s="72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73"/>
      <c r="AB311" s="73"/>
      <c r="AC311" s="73"/>
      <c r="AD311" s="73"/>
      <c r="AE311" s="73"/>
      <c r="AF311" s="73"/>
      <c r="AG311" s="87"/>
      <c r="AH311" s="87"/>
      <c r="AI311" s="87"/>
      <c r="AJ311" s="87"/>
      <c r="AK311" s="87"/>
      <c r="AL311" s="87"/>
      <c r="AM311" s="1"/>
      <c r="AN311" s="1"/>
    </row>
    <row r="312" spans="1:40" ht="15.75" hidden="1" x14ac:dyDescent="0.2">
      <c r="A312" s="72"/>
      <c r="B312" s="72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73"/>
      <c r="AB312" s="73"/>
      <c r="AC312" s="73"/>
      <c r="AD312" s="73"/>
      <c r="AE312" s="73"/>
      <c r="AF312" s="73"/>
      <c r="AG312" s="87"/>
      <c r="AH312" s="87"/>
      <c r="AI312" s="87"/>
      <c r="AJ312" s="87"/>
      <c r="AK312" s="87"/>
      <c r="AL312" s="87"/>
      <c r="AM312" s="1"/>
      <c r="AN312" s="1"/>
    </row>
    <row r="313" spans="1:40" ht="15.75" hidden="1" x14ac:dyDescent="0.2">
      <c r="A313" s="72"/>
      <c r="B313" s="72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73"/>
      <c r="AB313" s="73"/>
      <c r="AC313" s="73"/>
      <c r="AD313" s="73"/>
      <c r="AE313" s="73"/>
      <c r="AF313" s="73"/>
      <c r="AG313" s="87"/>
      <c r="AH313" s="87"/>
      <c r="AI313" s="87"/>
      <c r="AJ313" s="87"/>
      <c r="AK313" s="87"/>
      <c r="AL313" s="87"/>
      <c r="AM313" s="1"/>
      <c r="AN313" s="1"/>
    </row>
    <row r="314" spans="1:40" ht="15.75" hidden="1" x14ac:dyDescent="0.2">
      <c r="A314" s="72"/>
      <c r="B314" s="72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73"/>
      <c r="AB314" s="73"/>
      <c r="AC314" s="73"/>
      <c r="AD314" s="73"/>
      <c r="AE314" s="73"/>
      <c r="AF314" s="73"/>
      <c r="AG314" s="87"/>
      <c r="AH314" s="87"/>
      <c r="AI314" s="87"/>
      <c r="AJ314" s="87"/>
      <c r="AK314" s="87"/>
      <c r="AL314" s="87"/>
      <c r="AM314" s="1"/>
      <c r="AN314" s="1"/>
    </row>
    <row r="315" spans="1:40" ht="15.75" hidden="1" x14ac:dyDescent="0.2">
      <c r="A315" s="72"/>
      <c r="B315" s="72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73"/>
      <c r="AB315" s="73"/>
      <c r="AC315" s="73"/>
      <c r="AD315" s="73"/>
      <c r="AE315" s="73"/>
      <c r="AF315" s="73"/>
      <c r="AG315" s="87"/>
      <c r="AH315" s="87"/>
      <c r="AI315" s="87"/>
      <c r="AJ315" s="87"/>
      <c r="AK315" s="87"/>
      <c r="AL315" s="87"/>
      <c r="AM315" s="1"/>
      <c r="AN315" s="1"/>
    </row>
    <row r="316" spans="1:40" ht="15.75" hidden="1" x14ac:dyDescent="0.2">
      <c r="A316" s="72"/>
      <c r="B316" s="72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73"/>
      <c r="AB316" s="73"/>
      <c r="AC316" s="73"/>
      <c r="AD316" s="73"/>
      <c r="AE316" s="73"/>
      <c r="AF316" s="73"/>
      <c r="AG316" s="87"/>
      <c r="AH316" s="87"/>
      <c r="AI316" s="87"/>
      <c r="AJ316" s="87"/>
      <c r="AK316" s="87"/>
      <c r="AL316" s="87"/>
      <c r="AM316" s="1"/>
      <c r="AN316" s="1"/>
    </row>
    <row r="317" spans="1:40" ht="15.75" hidden="1" x14ac:dyDescent="0.2">
      <c r="A317" s="72"/>
      <c r="B317" s="72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73"/>
      <c r="AB317" s="73"/>
      <c r="AC317" s="73"/>
      <c r="AD317" s="73"/>
      <c r="AE317" s="73"/>
      <c r="AF317" s="73"/>
      <c r="AG317" s="87"/>
      <c r="AH317" s="87"/>
      <c r="AI317" s="87"/>
      <c r="AJ317" s="87"/>
      <c r="AK317" s="87"/>
      <c r="AL317" s="87"/>
      <c r="AM317" s="1"/>
      <c r="AN317" s="1"/>
    </row>
    <row r="318" spans="1:40" ht="15.75" hidden="1" x14ac:dyDescent="0.2">
      <c r="A318" s="72"/>
      <c r="B318" s="72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73"/>
      <c r="AB318" s="73"/>
      <c r="AC318" s="73"/>
      <c r="AD318" s="73"/>
      <c r="AE318" s="73"/>
      <c r="AF318" s="73"/>
      <c r="AG318" s="87"/>
      <c r="AH318" s="87"/>
      <c r="AI318" s="87"/>
      <c r="AJ318" s="87"/>
      <c r="AK318" s="87"/>
      <c r="AL318" s="87"/>
      <c r="AM318" s="1"/>
      <c r="AN318" s="1"/>
    </row>
    <row r="319" spans="1:40" ht="15.75" hidden="1" x14ac:dyDescent="0.2">
      <c r="A319" s="72"/>
      <c r="B319" s="72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73"/>
      <c r="AB319" s="73"/>
      <c r="AC319" s="73"/>
      <c r="AD319" s="73"/>
      <c r="AE319" s="73"/>
      <c r="AF319" s="73"/>
      <c r="AG319" s="87"/>
      <c r="AH319" s="87"/>
      <c r="AI319" s="87"/>
      <c r="AJ319" s="87"/>
      <c r="AK319" s="87"/>
      <c r="AL319" s="87"/>
      <c r="AM319" s="1"/>
      <c r="AN319" s="1"/>
    </row>
    <row r="320" spans="1:40" ht="15.75" hidden="1" x14ac:dyDescent="0.2">
      <c r="A320" s="72"/>
      <c r="B320" s="72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73"/>
      <c r="AB320" s="73"/>
      <c r="AC320" s="73"/>
      <c r="AD320" s="73"/>
      <c r="AE320" s="73"/>
      <c r="AF320" s="73"/>
      <c r="AG320" s="87"/>
      <c r="AH320" s="87"/>
      <c r="AI320" s="87"/>
      <c r="AJ320" s="87"/>
      <c r="AK320" s="87"/>
      <c r="AL320" s="87"/>
      <c r="AM320" s="1"/>
      <c r="AN320" s="1"/>
    </row>
    <row r="321" spans="1:40" ht="15.75" hidden="1" x14ac:dyDescent="0.2">
      <c r="A321" s="72"/>
      <c r="B321" s="72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73"/>
      <c r="AB321" s="73"/>
      <c r="AC321" s="73"/>
      <c r="AD321" s="73"/>
      <c r="AE321" s="73"/>
      <c r="AF321" s="73"/>
      <c r="AG321" s="87"/>
      <c r="AH321" s="87"/>
      <c r="AI321" s="87"/>
      <c r="AJ321" s="87"/>
      <c r="AK321" s="87"/>
      <c r="AL321" s="87"/>
      <c r="AM321" s="1"/>
      <c r="AN321" s="1"/>
    </row>
    <row r="322" spans="1:40" ht="15.75" hidden="1" x14ac:dyDescent="0.2">
      <c r="A322" s="72"/>
      <c r="B322" s="72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73"/>
      <c r="AB322" s="73"/>
      <c r="AC322" s="73"/>
      <c r="AD322" s="73"/>
      <c r="AE322" s="73"/>
      <c r="AF322" s="73"/>
      <c r="AG322" s="87"/>
      <c r="AH322" s="87"/>
      <c r="AI322" s="87"/>
      <c r="AJ322" s="87"/>
      <c r="AK322" s="87"/>
      <c r="AL322" s="87"/>
      <c r="AM322" s="1"/>
      <c r="AN322" s="1"/>
    </row>
    <row r="323" spans="1:40" ht="15.75" hidden="1" x14ac:dyDescent="0.2">
      <c r="A323" s="72"/>
      <c r="B323" s="72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73"/>
      <c r="AB323" s="73"/>
      <c r="AC323" s="73"/>
      <c r="AD323" s="73"/>
      <c r="AE323" s="73"/>
      <c r="AF323" s="73"/>
      <c r="AG323" s="87"/>
      <c r="AH323" s="87"/>
      <c r="AI323" s="87"/>
      <c r="AJ323" s="87"/>
      <c r="AK323" s="87"/>
      <c r="AL323" s="87"/>
      <c r="AM323" s="1"/>
      <c r="AN323" s="1"/>
    </row>
    <row r="324" spans="1:40" ht="15.75" hidden="1" x14ac:dyDescent="0.2">
      <c r="A324" s="72"/>
      <c r="B324" s="72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73"/>
      <c r="AB324" s="73"/>
      <c r="AC324" s="73"/>
      <c r="AD324" s="73"/>
      <c r="AE324" s="73"/>
      <c r="AF324" s="73"/>
      <c r="AG324" s="87"/>
      <c r="AH324" s="87"/>
      <c r="AI324" s="87"/>
      <c r="AJ324" s="87"/>
      <c r="AK324" s="87"/>
      <c r="AL324" s="87"/>
      <c r="AM324" s="1"/>
      <c r="AN324" s="1"/>
    </row>
    <row r="325" spans="1:40" ht="15.75" hidden="1" x14ac:dyDescent="0.2">
      <c r="A325" s="72"/>
      <c r="B325" s="72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73"/>
      <c r="AB325" s="73"/>
      <c r="AC325" s="73"/>
      <c r="AD325" s="73"/>
      <c r="AE325" s="73"/>
      <c r="AF325" s="73"/>
      <c r="AG325" s="87"/>
      <c r="AH325" s="87"/>
      <c r="AI325" s="87"/>
      <c r="AJ325" s="87"/>
      <c r="AK325" s="87"/>
      <c r="AL325" s="87"/>
      <c r="AM325" s="1"/>
      <c r="AN325" s="1"/>
    </row>
    <row r="326" spans="1:40" ht="47.25" hidden="1" x14ac:dyDescent="0.2">
      <c r="A326" s="74" t="s">
        <v>230</v>
      </c>
      <c r="B326" s="74"/>
      <c r="C326" s="91">
        <f>SUM(C328:C342)</f>
        <v>0</v>
      </c>
      <c r="D326" s="91">
        <f t="shared" ref="D326:AL326" si="134">SUM(D328:D342)</f>
        <v>0</v>
      </c>
      <c r="E326" s="91">
        <f t="shared" si="134"/>
        <v>0</v>
      </c>
      <c r="F326" s="91">
        <f t="shared" si="134"/>
        <v>0</v>
      </c>
      <c r="G326" s="91">
        <f t="shared" si="134"/>
        <v>0</v>
      </c>
      <c r="H326" s="91">
        <f t="shared" si="134"/>
        <v>0</v>
      </c>
      <c r="I326" s="91">
        <f t="shared" si="134"/>
        <v>0</v>
      </c>
      <c r="J326" s="91">
        <f t="shared" si="134"/>
        <v>0</v>
      </c>
      <c r="K326" s="91">
        <f t="shared" si="134"/>
        <v>0</v>
      </c>
      <c r="L326" s="91">
        <f t="shared" si="134"/>
        <v>0</v>
      </c>
      <c r="M326" s="91">
        <f t="shared" si="134"/>
        <v>0</v>
      </c>
      <c r="N326" s="91">
        <f t="shared" si="134"/>
        <v>0</v>
      </c>
      <c r="O326" s="91">
        <f t="shared" si="134"/>
        <v>0</v>
      </c>
      <c r="P326" s="91">
        <f t="shared" si="134"/>
        <v>0</v>
      </c>
      <c r="Q326" s="91">
        <f t="shared" si="134"/>
        <v>0</v>
      </c>
      <c r="R326" s="91">
        <f t="shared" si="134"/>
        <v>0</v>
      </c>
      <c r="S326" s="91">
        <f t="shared" si="134"/>
        <v>0</v>
      </c>
      <c r="T326" s="91">
        <f t="shared" si="134"/>
        <v>0</v>
      </c>
      <c r="U326" s="91">
        <f t="shared" si="134"/>
        <v>0</v>
      </c>
      <c r="V326" s="91">
        <f t="shared" si="134"/>
        <v>0</v>
      </c>
      <c r="W326" s="91">
        <f t="shared" si="134"/>
        <v>0</v>
      </c>
      <c r="X326" s="91">
        <f t="shared" si="134"/>
        <v>0</v>
      </c>
      <c r="Y326" s="91">
        <f t="shared" si="134"/>
        <v>0</v>
      </c>
      <c r="Z326" s="91">
        <f t="shared" si="134"/>
        <v>0</v>
      </c>
      <c r="AA326" s="75" t="e">
        <f t="shared" ref="AA326:AF326" si="135">AVERAGE(AA328:AA342)</f>
        <v>#DIV/0!</v>
      </c>
      <c r="AB326" s="75" t="e">
        <f t="shared" si="135"/>
        <v>#DIV/0!</v>
      </c>
      <c r="AC326" s="75" t="e">
        <f t="shared" si="135"/>
        <v>#DIV/0!</v>
      </c>
      <c r="AD326" s="75" t="e">
        <f t="shared" si="135"/>
        <v>#DIV/0!</v>
      </c>
      <c r="AE326" s="75" t="e">
        <f t="shared" si="135"/>
        <v>#DIV/0!</v>
      </c>
      <c r="AF326" s="75" t="e">
        <f t="shared" si="135"/>
        <v>#DIV/0!</v>
      </c>
      <c r="AG326" s="91">
        <f t="shared" si="134"/>
        <v>0</v>
      </c>
      <c r="AH326" s="91">
        <f t="shared" si="134"/>
        <v>0</v>
      </c>
      <c r="AI326" s="91">
        <f t="shared" si="134"/>
        <v>0</v>
      </c>
      <c r="AJ326" s="91">
        <f t="shared" si="134"/>
        <v>0</v>
      </c>
      <c r="AK326" s="91">
        <f t="shared" si="134"/>
        <v>0</v>
      </c>
      <c r="AL326" s="91">
        <f t="shared" si="134"/>
        <v>0</v>
      </c>
      <c r="AM326" s="1"/>
      <c r="AN326" s="1"/>
    </row>
    <row r="327" spans="1:40" ht="15.75" hidden="1" x14ac:dyDescent="0.2">
      <c r="A327" s="77" t="s">
        <v>208</v>
      </c>
      <c r="B327" s="85"/>
      <c r="C327" s="16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78"/>
      <c r="AB327" s="78"/>
      <c r="AC327" s="78"/>
      <c r="AD327" s="78"/>
      <c r="AE327" s="78"/>
      <c r="AF327" s="78"/>
      <c r="AG327" s="167"/>
      <c r="AH327" s="167"/>
      <c r="AI327" s="167"/>
      <c r="AJ327" s="167"/>
      <c r="AK327" s="167"/>
      <c r="AL327" s="167"/>
      <c r="AM327" s="1"/>
      <c r="AN327" s="1"/>
    </row>
    <row r="328" spans="1:40" ht="15.75" hidden="1" x14ac:dyDescent="0.2">
      <c r="A328" s="72"/>
      <c r="B328" s="72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73"/>
      <c r="AB328" s="73"/>
      <c r="AC328" s="73"/>
      <c r="AD328" s="73"/>
      <c r="AE328" s="73"/>
      <c r="AF328" s="73"/>
      <c r="AG328" s="87"/>
      <c r="AH328" s="87"/>
      <c r="AI328" s="87"/>
      <c r="AJ328" s="87"/>
      <c r="AK328" s="87"/>
      <c r="AL328" s="87"/>
      <c r="AM328" s="1"/>
      <c r="AN328" s="1"/>
    </row>
    <row r="329" spans="1:40" ht="15.75" hidden="1" x14ac:dyDescent="0.2">
      <c r="A329" s="72"/>
      <c r="B329" s="72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73"/>
      <c r="AB329" s="73"/>
      <c r="AC329" s="73"/>
      <c r="AD329" s="73"/>
      <c r="AE329" s="73"/>
      <c r="AF329" s="73"/>
      <c r="AG329" s="87"/>
      <c r="AH329" s="87"/>
      <c r="AI329" s="87"/>
      <c r="AJ329" s="87"/>
      <c r="AK329" s="87"/>
      <c r="AL329" s="87"/>
      <c r="AM329" s="1"/>
      <c r="AN329" s="1"/>
    </row>
    <row r="330" spans="1:40" ht="15.75" hidden="1" x14ac:dyDescent="0.2">
      <c r="A330" s="72"/>
      <c r="B330" s="72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73"/>
      <c r="AB330" s="73"/>
      <c r="AC330" s="73"/>
      <c r="AD330" s="73"/>
      <c r="AE330" s="73"/>
      <c r="AF330" s="73"/>
      <c r="AG330" s="87"/>
      <c r="AH330" s="87"/>
      <c r="AI330" s="87"/>
      <c r="AJ330" s="87"/>
      <c r="AK330" s="87"/>
      <c r="AL330" s="87"/>
      <c r="AM330" s="1"/>
      <c r="AN330" s="1"/>
    </row>
    <row r="331" spans="1:40" ht="15.75" hidden="1" x14ac:dyDescent="0.2">
      <c r="A331" s="72"/>
      <c r="B331" s="72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73"/>
      <c r="AB331" s="73"/>
      <c r="AC331" s="73"/>
      <c r="AD331" s="73"/>
      <c r="AE331" s="73"/>
      <c r="AF331" s="73"/>
      <c r="AG331" s="87"/>
      <c r="AH331" s="87"/>
      <c r="AI331" s="87"/>
      <c r="AJ331" s="87"/>
      <c r="AK331" s="87"/>
      <c r="AL331" s="87"/>
      <c r="AM331" s="1"/>
      <c r="AN331" s="1"/>
    </row>
    <row r="332" spans="1:40" ht="15.75" hidden="1" x14ac:dyDescent="0.2">
      <c r="A332" s="72"/>
      <c r="B332" s="72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73"/>
      <c r="AB332" s="73"/>
      <c r="AC332" s="73"/>
      <c r="AD332" s="73"/>
      <c r="AE332" s="73"/>
      <c r="AF332" s="73"/>
      <c r="AG332" s="87"/>
      <c r="AH332" s="87"/>
      <c r="AI332" s="87"/>
      <c r="AJ332" s="87"/>
      <c r="AK332" s="87"/>
      <c r="AL332" s="87"/>
      <c r="AM332" s="1"/>
      <c r="AN332" s="1"/>
    </row>
    <row r="333" spans="1:40" ht="15.75" hidden="1" x14ac:dyDescent="0.2">
      <c r="A333" s="72"/>
      <c r="B333" s="72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73"/>
      <c r="AB333" s="73"/>
      <c r="AC333" s="73"/>
      <c r="AD333" s="73"/>
      <c r="AE333" s="73"/>
      <c r="AF333" s="73"/>
      <c r="AG333" s="87"/>
      <c r="AH333" s="87"/>
      <c r="AI333" s="87"/>
      <c r="AJ333" s="87"/>
      <c r="AK333" s="87"/>
      <c r="AL333" s="87"/>
      <c r="AM333" s="1"/>
      <c r="AN333" s="1"/>
    </row>
    <row r="334" spans="1:40" ht="15.75" hidden="1" x14ac:dyDescent="0.2">
      <c r="A334" s="72"/>
      <c r="B334" s="72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73"/>
      <c r="AB334" s="73"/>
      <c r="AC334" s="73"/>
      <c r="AD334" s="73"/>
      <c r="AE334" s="73"/>
      <c r="AF334" s="73"/>
      <c r="AG334" s="87"/>
      <c r="AH334" s="87"/>
      <c r="AI334" s="87"/>
      <c r="AJ334" s="87"/>
      <c r="AK334" s="87"/>
      <c r="AL334" s="87"/>
      <c r="AM334" s="1"/>
      <c r="AN334" s="1"/>
    </row>
    <row r="335" spans="1:40" ht="15.75" hidden="1" x14ac:dyDescent="0.2">
      <c r="A335" s="72"/>
      <c r="B335" s="72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73"/>
      <c r="AB335" s="73"/>
      <c r="AC335" s="73"/>
      <c r="AD335" s="73"/>
      <c r="AE335" s="73"/>
      <c r="AF335" s="73"/>
      <c r="AG335" s="87"/>
      <c r="AH335" s="87"/>
      <c r="AI335" s="87"/>
      <c r="AJ335" s="87"/>
      <c r="AK335" s="87"/>
      <c r="AL335" s="87"/>
      <c r="AM335" s="1"/>
      <c r="AN335" s="1"/>
    </row>
    <row r="336" spans="1:40" ht="15.75" hidden="1" x14ac:dyDescent="0.2">
      <c r="A336" s="72"/>
      <c r="B336" s="72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73"/>
      <c r="AB336" s="73"/>
      <c r="AC336" s="73"/>
      <c r="AD336" s="73"/>
      <c r="AE336" s="73"/>
      <c r="AF336" s="73"/>
      <c r="AG336" s="87"/>
      <c r="AH336" s="87"/>
      <c r="AI336" s="87"/>
      <c r="AJ336" s="87"/>
      <c r="AK336" s="87"/>
      <c r="AL336" s="87"/>
      <c r="AM336" s="1"/>
      <c r="AN336" s="1"/>
    </row>
    <row r="337" spans="1:40" ht="15.75" hidden="1" x14ac:dyDescent="0.2">
      <c r="A337" s="72"/>
      <c r="B337" s="72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73"/>
      <c r="AB337" s="73"/>
      <c r="AC337" s="73"/>
      <c r="AD337" s="73"/>
      <c r="AE337" s="73"/>
      <c r="AF337" s="73"/>
      <c r="AG337" s="87"/>
      <c r="AH337" s="87"/>
      <c r="AI337" s="87"/>
      <c r="AJ337" s="87"/>
      <c r="AK337" s="87"/>
      <c r="AL337" s="87"/>
      <c r="AM337" s="1"/>
      <c r="AN337" s="1"/>
    </row>
    <row r="338" spans="1:40" ht="15.75" hidden="1" x14ac:dyDescent="0.2">
      <c r="A338" s="72"/>
      <c r="B338" s="72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73"/>
      <c r="AB338" s="73"/>
      <c r="AC338" s="73"/>
      <c r="AD338" s="73"/>
      <c r="AE338" s="73"/>
      <c r="AF338" s="73"/>
      <c r="AG338" s="87"/>
      <c r="AH338" s="87"/>
      <c r="AI338" s="87"/>
      <c r="AJ338" s="87"/>
      <c r="AK338" s="87"/>
      <c r="AL338" s="87"/>
      <c r="AM338" s="1"/>
      <c r="AN338" s="1"/>
    </row>
    <row r="339" spans="1:40" ht="15.75" hidden="1" x14ac:dyDescent="0.2">
      <c r="A339" s="72"/>
      <c r="B339" s="72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73"/>
      <c r="AB339" s="73"/>
      <c r="AC339" s="73"/>
      <c r="AD339" s="73"/>
      <c r="AE339" s="73"/>
      <c r="AF339" s="73"/>
      <c r="AG339" s="87"/>
      <c r="AH339" s="87"/>
      <c r="AI339" s="87"/>
      <c r="AJ339" s="87"/>
      <c r="AK339" s="87"/>
      <c r="AL339" s="87"/>
      <c r="AM339" s="1"/>
      <c r="AN339" s="1"/>
    </row>
    <row r="340" spans="1:40" ht="15.75" hidden="1" x14ac:dyDescent="0.2">
      <c r="A340" s="72"/>
      <c r="B340" s="72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73"/>
      <c r="AB340" s="73"/>
      <c r="AC340" s="73"/>
      <c r="AD340" s="73"/>
      <c r="AE340" s="73"/>
      <c r="AF340" s="73"/>
      <c r="AG340" s="87"/>
      <c r="AH340" s="87"/>
      <c r="AI340" s="87"/>
      <c r="AJ340" s="87"/>
      <c r="AK340" s="87"/>
      <c r="AL340" s="87"/>
      <c r="AM340" s="1"/>
      <c r="AN340" s="1"/>
    </row>
    <row r="341" spans="1:40" ht="15.75" hidden="1" x14ac:dyDescent="0.2">
      <c r="A341" s="72"/>
      <c r="B341" s="72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73"/>
      <c r="AB341" s="73"/>
      <c r="AC341" s="73"/>
      <c r="AD341" s="73"/>
      <c r="AE341" s="73"/>
      <c r="AF341" s="73"/>
      <c r="AG341" s="87"/>
      <c r="AH341" s="87"/>
      <c r="AI341" s="87"/>
      <c r="AJ341" s="87"/>
      <c r="AK341" s="87"/>
      <c r="AL341" s="87"/>
      <c r="AM341" s="1"/>
      <c r="AN341" s="1"/>
    </row>
    <row r="342" spans="1:40" ht="15.75" hidden="1" x14ac:dyDescent="0.2">
      <c r="A342" s="84"/>
      <c r="B342" s="84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73"/>
      <c r="AB342" s="73"/>
      <c r="AC342" s="73"/>
      <c r="AD342" s="73"/>
      <c r="AE342" s="73"/>
      <c r="AF342" s="73"/>
      <c r="AG342" s="87"/>
      <c r="AH342" s="87"/>
      <c r="AI342" s="87"/>
      <c r="AJ342" s="87"/>
      <c r="AK342" s="87"/>
      <c r="AL342" s="87"/>
      <c r="AM342" s="1"/>
      <c r="AN342" s="1"/>
    </row>
    <row r="343" spans="1:40" ht="31.5" hidden="1" x14ac:dyDescent="0.2">
      <c r="A343" s="74" t="s">
        <v>231</v>
      </c>
      <c r="B343" s="74"/>
      <c r="C343" s="91">
        <f>SUM(C345:C359)</f>
        <v>0</v>
      </c>
      <c r="D343" s="91">
        <f t="shared" ref="D343:AL343" si="136">SUM(D345:D359)</f>
        <v>0</v>
      </c>
      <c r="E343" s="91">
        <f t="shared" si="136"/>
        <v>0</v>
      </c>
      <c r="F343" s="91">
        <f t="shared" si="136"/>
        <v>0</v>
      </c>
      <c r="G343" s="91">
        <f t="shared" si="136"/>
        <v>0</v>
      </c>
      <c r="H343" s="91">
        <f t="shared" si="136"/>
        <v>0</v>
      </c>
      <c r="I343" s="91">
        <f t="shared" si="136"/>
        <v>0</v>
      </c>
      <c r="J343" s="91">
        <f t="shared" si="136"/>
        <v>0</v>
      </c>
      <c r="K343" s="91">
        <f t="shared" si="136"/>
        <v>0</v>
      </c>
      <c r="L343" s="91">
        <f t="shared" si="136"/>
        <v>0</v>
      </c>
      <c r="M343" s="91">
        <f t="shared" si="136"/>
        <v>0</v>
      </c>
      <c r="N343" s="91">
        <f t="shared" si="136"/>
        <v>0</v>
      </c>
      <c r="O343" s="91">
        <f t="shared" si="136"/>
        <v>0</v>
      </c>
      <c r="P343" s="91">
        <f t="shared" si="136"/>
        <v>0</v>
      </c>
      <c r="Q343" s="91">
        <f t="shared" si="136"/>
        <v>0</v>
      </c>
      <c r="R343" s="91">
        <f t="shared" si="136"/>
        <v>0</v>
      </c>
      <c r="S343" s="91">
        <f t="shared" si="136"/>
        <v>0</v>
      </c>
      <c r="T343" s="91">
        <f t="shared" si="136"/>
        <v>0</v>
      </c>
      <c r="U343" s="91">
        <f t="shared" si="136"/>
        <v>0</v>
      </c>
      <c r="V343" s="91">
        <f t="shared" si="136"/>
        <v>0</v>
      </c>
      <c r="W343" s="91">
        <f t="shared" si="136"/>
        <v>0</v>
      </c>
      <c r="X343" s="91">
        <f t="shared" si="136"/>
        <v>0</v>
      </c>
      <c r="Y343" s="91">
        <f t="shared" si="136"/>
        <v>0</v>
      </c>
      <c r="Z343" s="91">
        <f t="shared" si="136"/>
        <v>0</v>
      </c>
      <c r="AA343" s="75" t="e">
        <f t="shared" ref="AA343:AF343" si="137">AVERAGE(AA345:AA359)</f>
        <v>#DIV/0!</v>
      </c>
      <c r="AB343" s="75" t="e">
        <f t="shared" si="137"/>
        <v>#DIV/0!</v>
      </c>
      <c r="AC343" s="75" t="e">
        <f t="shared" si="137"/>
        <v>#DIV/0!</v>
      </c>
      <c r="AD343" s="75" t="e">
        <f t="shared" si="137"/>
        <v>#DIV/0!</v>
      </c>
      <c r="AE343" s="75" t="e">
        <f t="shared" si="137"/>
        <v>#DIV/0!</v>
      </c>
      <c r="AF343" s="75" t="e">
        <f t="shared" si="137"/>
        <v>#DIV/0!</v>
      </c>
      <c r="AG343" s="91">
        <f t="shared" si="136"/>
        <v>0</v>
      </c>
      <c r="AH343" s="91">
        <f t="shared" si="136"/>
        <v>0</v>
      </c>
      <c r="AI343" s="91">
        <f t="shared" si="136"/>
        <v>0</v>
      </c>
      <c r="AJ343" s="91">
        <f t="shared" si="136"/>
        <v>0</v>
      </c>
      <c r="AK343" s="91">
        <f t="shared" si="136"/>
        <v>0</v>
      </c>
      <c r="AL343" s="91">
        <f t="shared" si="136"/>
        <v>0</v>
      </c>
      <c r="AM343" s="7"/>
      <c r="AN343" s="7"/>
    </row>
    <row r="344" spans="1:40" s="25" customFormat="1" ht="15.75" hidden="1" x14ac:dyDescent="0.2">
      <c r="A344" s="77" t="s">
        <v>208</v>
      </c>
      <c r="B344" s="85"/>
      <c r="C344" s="167"/>
      <c r="D344" s="167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78"/>
      <c r="AB344" s="78"/>
      <c r="AC344" s="78"/>
      <c r="AD344" s="78"/>
      <c r="AE344" s="78"/>
      <c r="AF344" s="78"/>
      <c r="AG344" s="167"/>
      <c r="AH344" s="167"/>
      <c r="AI344" s="167"/>
      <c r="AJ344" s="167"/>
      <c r="AK344" s="167"/>
      <c r="AL344" s="167"/>
      <c r="AM344" s="7"/>
      <c r="AN344" s="7"/>
    </row>
    <row r="345" spans="1:40" s="25" customFormat="1" ht="15.75" hidden="1" x14ac:dyDescent="0.2">
      <c r="A345" s="72"/>
      <c r="B345" s="84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73"/>
      <c r="AB345" s="73"/>
      <c r="AC345" s="73"/>
      <c r="AD345" s="73"/>
      <c r="AE345" s="73"/>
      <c r="AF345" s="73"/>
      <c r="AG345" s="87"/>
      <c r="AH345" s="87"/>
      <c r="AI345" s="87"/>
      <c r="AJ345" s="87"/>
      <c r="AK345" s="87"/>
      <c r="AL345" s="87"/>
      <c r="AM345" s="7"/>
      <c r="AN345" s="7"/>
    </row>
    <row r="346" spans="1:40" s="25" customFormat="1" ht="15.75" hidden="1" x14ac:dyDescent="0.2">
      <c r="A346" s="72"/>
      <c r="B346" s="84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73"/>
      <c r="AB346" s="73"/>
      <c r="AC346" s="73"/>
      <c r="AD346" s="73"/>
      <c r="AE346" s="73"/>
      <c r="AF346" s="73"/>
      <c r="AG346" s="87"/>
      <c r="AH346" s="87"/>
      <c r="AI346" s="87"/>
      <c r="AJ346" s="87"/>
      <c r="AK346" s="87"/>
      <c r="AL346" s="87"/>
      <c r="AM346" s="7"/>
      <c r="AN346" s="7"/>
    </row>
    <row r="347" spans="1:40" s="25" customFormat="1" ht="15.75" hidden="1" x14ac:dyDescent="0.2">
      <c r="A347" s="72"/>
      <c r="B347" s="84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73"/>
      <c r="AB347" s="73"/>
      <c r="AC347" s="73"/>
      <c r="AD347" s="73"/>
      <c r="AE347" s="73"/>
      <c r="AF347" s="73"/>
      <c r="AG347" s="87"/>
      <c r="AH347" s="87"/>
      <c r="AI347" s="87"/>
      <c r="AJ347" s="87"/>
      <c r="AK347" s="87"/>
      <c r="AL347" s="87"/>
      <c r="AM347" s="7"/>
      <c r="AN347" s="7"/>
    </row>
    <row r="348" spans="1:40" s="25" customFormat="1" ht="15.75" hidden="1" x14ac:dyDescent="0.2">
      <c r="A348" s="72"/>
      <c r="B348" s="84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73"/>
      <c r="AB348" s="73"/>
      <c r="AC348" s="73"/>
      <c r="AD348" s="73"/>
      <c r="AE348" s="73"/>
      <c r="AF348" s="73"/>
      <c r="AG348" s="87"/>
      <c r="AH348" s="87"/>
      <c r="AI348" s="87"/>
      <c r="AJ348" s="87"/>
      <c r="AK348" s="87"/>
      <c r="AL348" s="87"/>
      <c r="AM348" s="7"/>
      <c r="AN348" s="7"/>
    </row>
    <row r="349" spans="1:40" s="25" customFormat="1" ht="15.75" hidden="1" x14ac:dyDescent="0.2">
      <c r="A349" s="72"/>
      <c r="B349" s="84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73"/>
      <c r="AB349" s="73"/>
      <c r="AC349" s="73"/>
      <c r="AD349" s="73"/>
      <c r="AE349" s="73"/>
      <c r="AF349" s="73"/>
      <c r="AG349" s="87"/>
      <c r="AH349" s="87"/>
      <c r="AI349" s="87"/>
      <c r="AJ349" s="87"/>
      <c r="AK349" s="87"/>
      <c r="AL349" s="87"/>
      <c r="AM349" s="7"/>
      <c r="AN349" s="7"/>
    </row>
    <row r="350" spans="1:40" s="25" customFormat="1" ht="15.75" hidden="1" x14ac:dyDescent="0.2">
      <c r="A350" s="72"/>
      <c r="B350" s="84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73"/>
      <c r="AB350" s="73"/>
      <c r="AC350" s="73"/>
      <c r="AD350" s="73"/>
      <c r="AE350" s="73"/>
      <c r="AF350" s="73"/>
      <c r="AG350" s="87"/>
      <c r="AH350" s="87"/>
      <c r="AI350" s="87"/>
      <c r="AJ350" s="87"/>
      <c r="AK350" s="87"/>
      <c r="AL350" s="87"/>
      <c r="AM350" s="7"/>
      <c r="AN350" s="7"/>
    </row>
    <row r="351" spans="1:40" s="25" customFormat="1" ht="15.75" hidden="1" x14ac:dyDescent="0.2">
      <c r="A351" s="72"/>
      <c r="B351" s="84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73"/>
      <c r="AB351" s="73"/>
      <c r="AC351" s="73"/>
      <c r="AD351" s="73"/>
      <c r="AE351" s="73"/>
      <c r="AF351" s="73"/>
      <c r="AG351" s="87"/>
      <c r="AH351" s="87"/>
      <c r="AI351" s="87"/>
      <c r="AJ351" s="87"/>
      <c r="AK351" s="87"/>
      <c r="AL351" s="87"/>
      <c r="AM351" s="7"/>
      <c r="AN351" s="7"/>
    </row>
    <row r="352" spans="1:40" s="25" customFormat="1" ht="15.75" hidden="1" x14ac:dyDescent="0.2">
      <c r="A352" s="72"/>
      <c r="B352" s="84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73"/>
      <c r="AB352" s="73"/>
      <c r="AC352" s="73"/>
      <c r="AD352" s="73"/>
      <c r="AE352" s="73"/>
      <c r="AF352" s="73"/>
      <c r="AG352" s="87"/>
      <c r="AH352" s="87"/>
      <c r="AI352" s="87"/>
      <c r="AJ352" s="87"/>
      <c r="AK352" s="87"/>
      <c r="AL352" s="87"/>
      <c r="AM352" s="7"/>
      <c r="AN352" s="7"/>
    </row>
    <row r="353" spans="1:40" s="25" customFormat="1" ht="15.75" hidden="1" x14ac:dyDescent="0.2">
      <c r="A353" s="72"/>
      <c r="B353" s="84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73"/>
      <c r="AB353" s="73"/>
      <c r="AC353" s="73"/>
      <c r="AD353" s="73"/>
      <c r="AE353" s="73"/>
      <c r="AF353" s="73"/>
      <c r="AG353" s="87"/>
      <c r="AH353" s="87"/>
      <c r="AI353" s="87"/>
      <c r="AJ353" s="87"/>
      <c r="AK353" s="87"/>
      <c r="AL353" s="87"/>
      <c r="AM353" s="7"/>
      <c r="AN353" s="7"/>
    </row>
    <row r="354" spans="1:40" s="25" customFormat="1" ht="15.75" hidden="1" x14ac:dyDescent="0.2">
      <c r="A354" s="72"/>
      <c r="B354" s="84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73"/>
      <c r="AB354" s="73"/>
      <c r="AC354" s="73"/>
      <c r="AD354" s="73"/>
      <c r="AE354" s="73"/>
      <c r="AF354" s="73"/>
      <c r="AG354" s="87"/>
      <c r="AH354" s="87"/>
      <c r="AI354" s="87"/>
      <c r="AJ354" s="87"/>
      <c r="AK354" s="87"/>
      <c r="AL354" s="87"/>
      <c r="AM354" s="7"/>
      <c r="AN354" s="7"/>
    </row>
    <row r="355" spans="1:40" s="25" customFormat="1" ht="15.75" hidden="1" x14ac:dyDescent="0.2">
      <c r="A355" s="72"/>
      <c r="B355" s="84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73"/>
      <c r="AB355" s="73"/>
      <c r="AC355" s="73"/>
      <c r="AD355" s="73"/>
      <c r="AE355" s="73"/>
      <c r="AF355" s="73"/>
      <c r="AG355" s="87"/>
      <c r="AH355" s="87"/>
      <c r="AI355" s="87"/>
      <c r="AJ355" s="87"/>
      <c r="AK355" s="87"/>
      <c r="AL355" s="87"/>
      <c r="AM355" s="7"/>
      <c r="AN355" s="7"/>
    </row>
    <row r="356" spans="1:40" s="25" customFormat="1" ht="15.75" hidden="1" x14ac:dyDescent="0.2">
      <c r="A356" s="72"/>
      <c r="B356" s="84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73"/>
      <c r="AB356" s="73"/>
      <c r="AC356" s="73"/>
      <c r="AD356" s="73"/>
      <c r="AE356" s="73"/>
      <c r="AF356" s="73"/>
      <c r="AG356" s="87"/>
      <c r="AH356" s="87"/>
      <c r="AI356" s="87"/>
      <c r="AJ356" s="87"/>
      <c r="AK356" s="87"/>
      <c r="AL356" s="87"/>
      <c r="AM356" s="7"/>
      <c r="AN356" s="7"/>
    </row>
    <row r="357" spans="1:40" s="25" customFormat="1" ht="15.75" hidden="1" x14ac:dyDescent="0.2">
      <c r="A357" s="72"/>
      <c r="B357" s="84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73"/>
      <c r="AB357" s="73"/>
      <c r="AC357" s="73"/>
      <c r="AD357" s="73"/>
      <c r="AE357" s="73"/>
      <c r="AF357" s="73"/>
      <c r="AG357" s="87"/>
      <c r="AH357" s="87"/>
      <c r="AI357" s="87"/>
      <c r="AJ357" s="87"/>
      <c r="AK357" s="87"/>
      <c r="AL357" s="87"/>
      <c r="AM357" s="7"/>
      <c r="AN357" s="7"/>
    </row>
    <row r="358" spans="1:40" ht="15.75" hidden="1" x14ac:dyDescent="0.2">
      <c r="A358" s="72"/>
      <c r="B358" s="72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73"/>
      <c r="AB358" s="73"/>
      <c r="AC358" s="73"/>
      <c r="AD358" s="73"/>
      <c r="AE358" s="73"/>
      <c r="AF358" s="73"/>
      <c r="AG358" s="87"/>
      <c r="AH358" s="87"/>
      <c r="AI358" s="87"/>
      <c r="AJ358" s="87"/>
      <c r="AK358" s="87"/>
      <c r="AL358" s="87"/>
      <c r="AM358" s="1"/>
      <c r="AN358" s="1"/>
    </row>
    <row r="359" spans="1:40" ht="15.75" hidden="1" x14ac:dyDescent="0.2">
      <c r="A359" s="84"/>
      <c r="B359" s="84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73"/>
      <c r="AB359" s="73"/>
      <c r="AC359" s="73"/>
      <c r="AD359" s="73"/>
      <c r="AE359" s="73"/>
      <c r="AF359" s="73"/>
      <c r="AG359" s="87"/>
      <c r="AH359" s="87"/>
      <c r="AI359" s="87"/>
      <c r="AJ359" s="87"/>
      <c r="AK359" s="87"/>
      <c r="AL359" s="87"/>
      <c r="AM359" s="1"/>
      <c r="AN359" s="1"/>
    </row>
    <row r="360" spans="1:40" ht="63" hidden="1" x14ac:dyDescent="0.2">
      <c r="A360" s="74" t="s">
        <v>232</v>
      </c>
      <c r="B360" s="74"/>
      <c r="C360" s="91">
        <f>SUM(C362:C376)</f>
        <v>0</v>
      </c>
      <c r="D360" s="91">
        <f t="shared" ref="D360:AL360" si="138">SUM(D362:D376)</f>
        <v>0</v>
      </c>
      <c r="E360" s="91">
        <f t="shared" si="138"/>
        <v>0</v>
      </c>
      <c r="F360" s="91">
        <f t="shared" si="138"/>
        <v>0</v>
      </c>
      <c r="G360" s="91">
        <f t="shared" si="138"/>
        <v>0</v>
      </c>
      <c r="H360" s="91">
        <f t="shared" si="138"/>
        <v>0</v>
      </c>
      <c r="I360" s="91">
        <f t="shared" si="138"/>
        <v>0</v>
      </c>
      <c r="J360" s="91">
        <f t="shared" si="138"/>
        <v>0</v>
      </c>
      <c r="K360" s="91">
        <f t="shared" si="138"/>
        <v>0</v>
      </c>
      <c r="L360" s="91">
        <f t="shared" si="138"/>
        <v>0</v>
      </c>
      <c r="M360" s="91">
        <f t="shared" si="138"/>
        <v>0</v>
      </c>
      <c r="N360" s="91">
        <f t="shared" si="138"/>
        <v>0</v>
      </c>
      <c r="O360" s="91">
        <f t="shared" si="138"/>
        <v>0</v>
      </c>
      <c r="P360" s="91">
        <f t="shared" si="138"/>
        <v>0</v>
      </c>
      <c r="Q360" s="91">
        <f t="shared" si="138"/>
        <v>0</v>
      </c>
      <c r="R360" s="91">
        <f t="shared" si="138"/>
        <v>0</v>
      </c>
      <c r="S360" s="91">
        <f t="shared" si="138"/>
        <v>0</v>
      </c>
      <c r="T360" s="91">
        <f t="shared" si="138"/>
        <v>0</v>
      </c>
      <c r="U360" s="91">
        <f t="shared" si="138"/>
        <v>0</v>
      </c>
      <c r="V360" s="91">
        <f t="shared" si="138"/>
        <v>0</v>
      </c>
      <c r="W360" s="91">
        <f t="shared" si="138"/>
        <v>0</v>
      </c>
      <c r="X360" s="91">
        <f t="shared" si="138"/>
        <v>0</v>
      </c>
      <c r="Y360" s="91">
        <f t="shared" si="138"/>
        <v>0</v>
      </c>
      <c r="Z360" s="91">
        <f t="shared" si="138"/>
        <v>0</v>
      </c>
      <c r="AA360" s="75" t="e">
        <f t="shared" ref="AA360:AF360" si="139">AVERAGE(AA362:AA376)</f>
        <v>#DIV/0!</v>
      </c>
      <c r="AB360" s="75" t="e">
        <f t="shared" si="139"/>
        <v>#DIV/0!</v>
      </c>
      <c r="AC360" s="75" t="e">
        <f t="shared" si="139"/>
        <v>#DIV/0!</v>
      </c>
      <c r="AD360" s="75" t="e">
        <f t="shared" si="139"/>
        <v>#DIV/0!</v>
      </c>
      <c r="AE360" s="75" t="e">
        <f t="shared" si="139"/>
        <v>#DIV/0!</v>
      </c>
      <c r="AF360" s="75" t="e">
        <f t="shared" si="139"/>
        <v>#DIV/0!</v>
      </c>
      <c r="AG360" s="91">
        <f t="shared" si="138"/>
        <v>0</v>
      </c>
      <c r="AH360" s="91">
        <f t="shared" si="138"/>
        <v>0</v>
      </c>
      <c r="AI360" s="91">
        <f t="shared" si="138"/>
        <v>0</v>
      </c>
      <c r="AJ360" s="91">
        <f t="shared" si="138"/>
        <v>0</v>
      </c>
      <c r="AK360" s="91">
        <f t="shared" si="138"/>
        <v>0</v>
      </c>
      <c r="AL360" s="91">
        <f t="shared" si="138"/>
        <v>0</v>
      </c>
      <c r="AM360" s="1"/>
      <c r="AN360" s="1"/>
    </row>
    <row r="361" spans="1:40" ht="15.75" hidden="1" x14ac:dyDescent="0.2">
      <c r="A361" s="77" t="s">
        <v>208</v>
      </c>
      <c r="B361" s="77"/>
      <c r="C361" s="167"/>
      <c r="D361" s="167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78"/>
      <c r="AB361" s="78"/>
      <c r="AC361" s="78"/>
      <c r="AD361" s="78"/>
      <c r="AE361" s="78"/>
      <c r="AF361" s="78"/>
      <c r="AG361" s="167"/>
      <c r="AH361" s="167"/>
      <c r="AI361" s="167"/>
      <c r="AJ361" s="167"/>
      <c r="AK361" s="167"/>
      <c r="AL361" s="167"/>
      <c r="AM361" s="1"/>
      <c r="AN361" s="1"/>
    </row>
    <row r="362" spans="1:40" ht="15.75" hidden="1" x14ac:dyDescent="0.2">
      <c r="A362" s="72"/>
      <c r="B362" s="72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73"/>
      <c r="AB362" s="73"/>
      <c r="AC362" s="73"/>
      <c r="AD362" s="73"/>
      <c r="AE362" s="73"/>
      <c r="AF362" s="73"/>
      <c r="AG362" s="87"/>
      <c r="AH362" s="87"/>
      <c r="AI362" s="87"/>
      <c r="AJ362" s="87"/>
      <c r="AK362" s="87"/>
      <c r="AL362" s="87"/>
      <c r="AM362" s="1"/>
      <c r="AN362" s="1"/>
    </row>
    <row r="363" spans="1:40" ht="15.75" hidden="1" x14ac:dyDescent="0.2">
      <c r="A363" s="72"/>
      <c r="B363" s="72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73"/>
      <c r="AB363" s="73"/>
      <c r="AC363" s="73"/>
      <c r="AD363" s="73"/>
      <c r="AE363" s="73"/>
      <c r="AF363" s="73"/>
      <c r="AG363" s="87"/>
      <c r="AH363" s="87"/>
      <c r="AI363" s="87"/>
      <c r="AJ363" s="87"/>
      <c r="AK363" s="87"/>
      <c r="AL363" s="87"/>
      <c r="AM363" s="1"/>
      <c r="AN363" s="1"/>
    </row>
    <row r="364" spans="1:40" ht="15.75" hidden="1" x14ac:dyDescent="0.2">
      <c r="A364" s="72"/>
      <c r="B364" s="72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73"/>
      <c r="AB364" s="73"/>
      <c r="AC364" s="73"/>
      <c r="AD364" s="73"/>
      <c r="AE364" s="73"/>
      <c r="AF364" s="73"/>
      <c r="AG364" s="87"/>
      <c r="AH364" s="87"/>
      <c r="AI364" s="87"/>
      <c r="AJ364" s="87"/>
      <c r="AK364" s="87"/>
      <c r="AL364" s="87"/>
      <c r="AM364" s="1"/>
      <c r="AN364" s="1"/>
    </row>
    <row r="365" spans="1:40" ht="15.75" hidden="1" x14ac:dyDescent="0.2">
      <c r="A365" s="72"/>
      <c r="B365" s="72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73"/>
      <c r="AB365" s="73"/>
      <c r="AC365" s="73"/>
      <c r="AD365" s="73"/>
      <c r="AE365" s="73"/>
      <c r="AF365" s="73"/>
      <c r="AG365" s="87"/>
      <c r="AH365" s="87"/>
      <c r="AI365" s="87"/>
      <c r="AJ365" s="87"/>
      <c r="AK365" s="87"/>
      <c r="AL365" s="87"/>
      <c r="AM365" s="1"/>
      <c r="AN365" s="1"/>
    </row>
    <row r="366" spans="1:40" ht="15.75" hidden="1" x14ac:dyDescent="0.2">
      <c r="A366" s="72"/>
      <c r="B366" s="72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73"/>
      <c r="AB366" s="73"/>
      <c r="AC366" s="73"/>
      <c r="AD366" s="73"/>
      <c r="AE366" s="73"/>
      <c r="AF366" s="73"/>
      <c r="AG366" s="87"/>
      <c r="AH366" s="87"/>
      <c r="AI366" s="87"/>
      <c r="AJ366" s="87"/>
      <c r="AK366" s="87"/>
      <c r="AL366" s="87"/>
      <c r="AM366" s="1"/>
      <c r="AN366" s="1"/>
    </row>
    <row r="367" spans="1:40" ht="15.75" hidden="1" x14ac:dyDescent="0.2">
      <c r="A367" s="72"/>
      <c r="B367" s="72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73"/>
      <c r="AB367" s="73"/>
      <c r="AC367" s="73"/>
      <c r="AD367" s="73"/>
      <c r="AE367" s="73"/>
      <c r="AF367" s="73"/>
      <c r="AG367" s="87"/>
      <c r="AH367" s="87"/>
      <c r="AI367" s="87"/>
      <c r="AJ367" s="87"/>
      <c r="AK367" s="87"/>
      <c r="AL367" s="87"/>
      <c r="AM367" s="1"/>
      <c r="AN367" s="1"/>
    </row>
    <row r="368" spans="1:40" ht="15.75" hidden="1" x14ac:dyDescent="0.2">
      <c r="A368" s="72"/>
      <c r="B368" s="72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73"/>
      <c r="AB368" s="73"/>
      <c r="AC368" s="73"/>
      <c r="AD368" s="73"/>
      <c r="AE368" s="73"/>
      <c r="AF368" s="73"/>
      <c r="AG368" s="87"/>
      <c r="AH368" s="87"/>
      <c r="AI368" s="87"/>
      <c r="AJ368" s="87"/>
      <c r="AK368" s="87"/>
      <c r="AL368" s="87"/>
      <c r="AM368" s="1"/>
      <c r="AN368" s="1"/>
    </row>
    <row r="369" spans="1:40" ht="15.75" hidden="1" x14ac:dyDescent="0.2">
      <c r="A369" s="72"/>
      <c r="B369" s="72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73"/>
      <c r="AB369" s="73"/>
      <c r="AC369" s="73"/>
      <c r="AD369" s="73"/>
      <c r="AE369" s="73"/>
      <c r="AF369" s="73"/>
      <c r="AG369" s="87"/>
      <c r="AH369" s="87"/>
      <c r="AI369" s="87"/>
      <c r="AJ369" s="87"/>
      <c r="AK369" s="87"/>
      <c r="AL369" s="87"/>
      <c r="AM369" s="1"/>
      <c r="AN369" s="1"/>
    </row>
    <row r="370" spans="1:40" ht="15.75" hidden="1" x14ac:dyDescent="0.2">
      <c r="A370" s="72"/>
      <c r="B370" s="72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73"/>
      <c r="AB370" s="73"/>
      <c r="AC370" s="73"/>
      <c r="AD370" s="73"/>
      <c r="AE370" s="73"/>
      <c r="AF370" s="73"/>
      <c r="AG370" s="87"/>
      <c r="AH370" s="87"/>
      <c r="AI370" s="87"/>
      <c r="AJ370" s="87"/>
      <c r="AK370" s="87"/>
      <c r="AL370" s="87"/>
      <c r="AM370" s="1"/>
      <c r="AN370" s="1"/>
    </row>
    <row r="371" spans="1:40" ht="15.75" hidden="1" x14ac:dyDescent="0.2">
      <c r="A371" s="72"/>
      <c r="B371" s="72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73"/>
      <c r="AB371" s="73"/>
      <c r="AC371" s="73"/>
      <c r="AD371" s="73"/>
      <c r="AE371" s="73"/>
      <c r="AF371" s="73"/>
      <c r="AG371" s="87"/>
      <c r="AH371" s="87"/>
      <c r="AI371" s="87"/>
      <c r="AJ371" s="87"/>
      <c r="AK371" s="87"/>
      <c r="AL371" s="87"/>
      <c r="AM371" s="1"/>
      <c r="AN371" s="1"/>
    </row>
    <row r="372" spans="1:40" ht="15.75" hidden="1" x14ac:dyDescent="0.2">
      <c r="A372" s="72"/>
      <c r="B372" s="72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73"/>
      <c r="AB372" s="73"/>
      <c r="AC372" s="73"/>
      <c r="AD372" s="73"/>
      <c r="AE372" s="73"/>
      <c r="AF372" s="73"/>
      <c r="AG372" s="87"/>
      <c r="AH372" s="87"/>
      <c r="AI372" s="87"/>
      <c r="AJ372" s="87"/>
      <c r="AK372" s="87"/>
      <c r="AL372" s="87"/>
      <c r="AM372" s="1"/>
      <c r="AN372" s="1"/>
    </row>
    <row r="373" spans="1:40" ht="15.75" hidden="1" x14ac:dyDescent="0.2">
      <c r="A373" s="72"/>
      <c r="B373" s="72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73"/>
      <c r="AB373" s="73"/>
      <c r="AC373" s="73"/>
      <c r="AD373" s="73"/>
      <c r="AE373" s="73"/>
      <c r="AF373" s="73"/>
      <c r="AG373" s="87"/>
      <c r="AH373" s="87"/>
      <c r="AI373" s="87"/>
      <c r="AJ373" s="87"/>
      <c r="AK373" s="87"/>
      <c r="AL373" s="87"/>
      <c r="AM373" s="1"/>
      <c r="AN373" s="1"/>
    </row>
    <row r="374" spans="1:40" ht="15.75" hidden="1" x14ac:dyDescent="0.2">
      <c r="A374" s="72"/>
      <c r="B374" s="72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73"/>
      <c r="AB374" s="73"/>
      <c r="AC374" s="73"/>
      <c r="AD374" s="73"/>
      <c r="AE374" s="73"/>
      <c r="AF374" s="73"/>
      <c r="AG374" s="87"/>
      <c r="AH374" s="87"/>
      <c r="AI374" s="87"/>
      <c r="AJ374" s="87"/>
      <c r="AK374" s="87"/>
      <c r="AL374" s="87"/>
      <c r="AM374" s="1"/>
      <c r="AN374" s="1"/>
    </row>
    <row r="375" spans="1:40" ht="15.75" hidden="1" x14ac:dyDescent="0.2">
      <c r="A375" s="72"/>
      <c r="B375" s="72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73"/>
      <c r="AB375" s="73"/>
      <c r="AC375" s="73"/>
      <c r="AD375" s="73"/>
      <c r="AE375" s="73"/>
      <c r="AF375" s="73"/>
      <c r="AG375" s="87"/>
      <c r="AH375" s="87"/>
      <c r="AI375" s="87"/>
      <c r="AJ375" s="87"/>
      <c r="AK375" s="87"/>
      <c r="AL375" s="87"/>
      <c r="AM375" s="1"/>
      <c r="AN375" s="1"/>
    </row>
    <row r="376" spans="1:40" ht="15.75" hidden="1" x14ac:dyDescent="0.2">
      <c r="A376" s="72"/>
      <c r="B376" s="72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73"/>
      <c r="AB376" s="73"/>
      <c r="AC376" s="73"/>
      <c r="AD376" s="73"/>
      <c r="AE376" s="73"/>
      <c r="AF376" s="73"/>
      <c r="AG376" s="87"/>
      <c r="AH376" s="87"/>
      <c r="AI376" s="87"/>
      <c r="AJ376" s="87"/>
      <c r="AK376" s="87"/>
      <c r="AL376" s="87"/>
      <c r="AM376" s="1"/>
      <c r="AN376" s="1"/>
    </row>
    <row r="377" spans="1:40" ht="47.25" hidden="1" x14ac:dyDescent="0.2">
      <c r="A377" s="74" t="s">
        <v>233</v>
      </c>
      <c r="B377" s="74"/>
      <c r="C377" s="91">
        <f>SUM(C379:C393)</f>
        <v>0</v>
      </c>
      <c r="D377" s="91">
        <f t="shared" ref="D377:AL377" si="140">SUM(D379:D393)</f>
        <v>0</v>
      </c>
      <c r="E377" s="91">
        <f t="shared" si="140"/>
        <v>0</v>
      </c>
      <c r="F377" s="91">
        <f t="shared" si="140"/>
        <v>0</v>
      </c>
      <c r="G377" s="91">
        <f t="shared" si="140"/>
        <v>0</v>
      </c>
      <c r="H377" s="91">
        <f t="shared" si="140"/>
        <v>0</v>
      </c>
      <c r="I377" s="91">
        <f t="shared" si="140"/>
        <v>0</v>
      </c>
      <c r="J377" s="91">
        <f t="shared" si="140"/>
        <v>0</v>
      </c>
      <c r="K377" s="91">
        <f t="shared" si="140"/>
        <v>0</v>
      </c>
      <c r="L377" s="91">
        <f t="shared" si="140"/>
        <v>0</v>
      </c>
      <c r="M377" s="91">
        <f t="shared" si="140"/>
        <v>0</v>
      </c>
      <c r="N377" s="91">
        <f t="shared" si="140"/>
        <v>0</v>
      </c>
      <c r="O377" s="91">
        <f t="shared" si="140"/>
        <v>0</v>
      </c>
      <c r="P377" s="91">
        <f t="shared" si="140"/>
        <v>0</v>
      </c>
      <c r="Q377" s="91">
        <f t="shared" si="140"/>
        <v>0</v>
      </c>
      <c r="R377" s="91">
        <f t="shared" si="140"/>
        <v>0</v>
      </c>
      <c r="S377" s="91">
        <f t="shared" si="140"/>
        <v>0</v>
      </c>
      <c r="T377" s="91">
        <f t="shared" si="140"/>
        <v>0</v>
      </c>
      <c r="U377" s="91">
        <f t="shared" si="140"/>
        <v>0</v>
      </c>
      <c r="V377" s="91">
        <f t="shared" si="140"/>
        <v>0</v>
      </c>
      <c r="W377" s="91">
        <f t="shared" si="140"/>
        <v>0</v>
      </c>
      <c r="X377" s="91">
        <f t="shared" si="140"/>
        <v>0</v>
      </c>
      <c r="Y377" s="91">
        <f t="shared" si="140"/>
        <v>0</v>
      </c>
      <c r="Z377" s="91">
        <f t="shared" si="140"/>
        <v>0</v>
      </c>
      <c r="AA377" s="75" t="e">
        <f t="shared" ref="AA377:AF377" si="141">AVERAGE(AA379:AA393)</f>
        <v>#DIV/0!</v>
      </c>
      <c r="AB377" s="75" t="e">
        <f t="shared" si="141"/>
        <v>#DIV/0!</v>
      </c>
      <c r="AC377" s="75" t="e">
        <f t="shared" si="141"/>
        <v>#DIV/0!</v>
      </c>
      <c r="AD377" s="75" t="e">
        <f t="shared" si="141"/>
        <v>#DIV/0!</v>
      </c>
      <c r="AE377" s="75" t="e">
        <f t="shared" si="141"/>
        <v>#DIV/0!</v>
      </c>
      <c r="AF377" s="75" t="e">
        <f t="shared" si="141"/>
        <v>#DIV/0!</v>
      </c>
      <c r="AG377" s="91">
        <f t="shared" si="140"/>
        <v>0</v>
      </c>
      <c r="AH377" s="91">
        <f t="shared" si="140"/>
        <v>0</v>
      </c>
      <c r="AI377" s="91">
        <f t="shared" si="140"/>
        <v>0</v>
      </c>
      <c r="AJ377" s="91">
        <f t="shared" si="140"/>
        <v>0</v>
      </c>
      <c r="AK377" s="91">
        <f t="shared" si="140"/>
        <v>0</v>
      </c>
      <c r="AL377" s="91">
        <f t="shared" si="140"/>
        <v>0</v>
      </c>
      <c r="AM377" s="1"/>
      <c r="AN377" s="1"/>
    </row>
    <row r="378" spans="1:40" ht="15.75" hidden="1" x14ac:dyDescent="0.2">
      <c r="A378" s="77" t="s">
        <v>208</v>
      </c>
      <c r="B378" s="77"/>
      <c r="C378" s="167"/>
      <c r="D378" s="167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78"/>
      <c r="AB378" s="78"/>
      <c r="AC378" s="78"/>
      <c r="AD378" s="78"/>
      <c r="AE378" s="78"/>
      <c r="AF378" s="78"/>
      <c r="AG378" s="167"/>
      <c r="AH378" s="167"/>
      <c r="AI378" s="167"/>
      <c r="AJ378" s="167"/>
      <c r="AK378" s="167"/>
      <c r="AL378" s="167"/>
      <c r="AM378" s="1"/>
      <c r="AN378" s="1"/>
    </row>
    <row r="379" spans="1:40" ht="15.75" hidden="1" x14ac:dyDescent="0.2">
      <c r="A379" s="72"/>
      <c r="B379" s="72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73"/>
      <c r="AB379" s="73"/>
      <c r="AC379" s="73"/>
      <c r="AD379" s="73"/>
      <c r="AE379" s="73"/>
      <c r="AF379" s="73"/>
      <c r="AG379" s="87"/>
      <c r="AH379" s="87"/>
      <c r="AI379" s="87"/>
      <c r="AJ379" s="87"/>
      <c r="AK379" s="87"/>
      <c r="AL379" s="87"/>
      <c r="AM379" s="1"/>
      <c r="AN379" s="1"/>
    </row>
    <row r="380" spans="1:40" ht="15.75" hidden="1" x14ac:dyDescent="0.2">
      <c r="A380" s="72"/>
      <c r="B380" s="72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73"/>
      <c r="AB380" s="73"/>
      <c r="AC380" s="73"/>
      <c r="AD380" s="73"/>
      <c r="AE380" s="73"/>
      <c r="AF380" s="73"/>
      <c r="AG380" s="87"/>
      <c r="AH380" s="87"/>
      <c r="AI380" s="87"/>
      <c r="AJ380" s="87"/>
      <c r="AK380" s="87"/>
      <c r="AL380" s="87"/>
      <c r="AM380" s="1"/>
      <c r="AN380" s="1"/>
    </row>
    <row r="381" spans="1:40" ht="15.75" hidden="1" x14ac:dyDescent="0.2">
      <c r="A381" s="72"/>
      <c r="B381" s="72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73"/>
      <c r="AB381" s="73"/>
      <c r="AC381" s="73"/>
      <c r="AD381" s="73"/>
      <c r="AE381" s="73"/>
      <c r="AF381" s="73"/>
      <c r="AG381" s="87"/>
      <c r="AH381" s="87"/>
      <c r="AI381" s="87"/>
      <c r="AJ381" s="87"/>
      <c r="AK381" s="87"/>
      <c r="AL381" s="87"/>
      <c r="AM381" s="1"/>
      <c r="AN381" s="1"/>
    </row>
    <row r="382" spans="1:40" ht="15.75" hidden="1" x14ac:dyDescent="0.2">
      <c r="A382" s="72"/>
      <c r="B382" s="72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73"/>
      <c r="AB382" s="73"/>
      <c r="AC382" s="73"/>
      <c r="AD382" s="73"/>
      <c r="AE382" s="73"/>
      <c r="AF382" s="73"/>
      <c r="AG382" s="87"/>
      <c r="AH382" s="87"/>
      <c r="AI382" s="87"/>
      <c r="AJ382" s="87"/>
      <c r="AK382" s="87"/>
      <c r="AL382" s="87"/>
      <c r="AM382" s="1"/>
      <c r="AN382" s="1"/>
    </row>
    <row r="383" spans="1:40" ht="15.75" hidden="1" x14ac:dyDescent="0.2">
      <c r="A383" s="72"/>
      <c r="B383" s="72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73"/>
      <c r="AB383" s="73"/>
      <c r="AC383" s="73"/>
      <c r="AD383" s="73"/>
      <c r="AE383" s="73"/>
      <c r="AF383" s="73"/>
      <c r="AG383" s="87"/>
      <c r="AH383" s="87"/>
      <c r="AI383" s="87"/>
      <c r="AJ383" s="87"/>
      <c r="AK383" s="87"/>
      <c r="AL383" s="87"/>
      <c r="AM383" s="1"/>
      <c r="AN383" s="1"/>
    </row>
    <row r="384" spans="1:40" ht="15.75" hidden="1" x14ac:dyDescent="0.2">
      <c r="A384" s="72"/>
      <c r="B384" s="72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73"/>
      <c r="AB384" s="73"/>
      <c r="AC384" s="73"/>
      <c r="AD384" s="73"/>
      <c r="AE384" s="73"/>
      <c r="AF384" s="73"/>
      <c r="AG384" s="87"/>
      <c r="AH384" s="87"/>
      <c r="AI384" s="87"/>
      <c r="AJ384" s="87"/>
      <c r="AK384" s="87"/>
      <c r="AL384" s="87"/>
      <c r="AM384" s="1"/>
      <c r="AN384" s="1"/>
    </row>
    <row r="385" spans="1:40" ht="15.75" hidden="1" x14ac:dyDescent="0.2">
      <c r="A385" s="72"/>
      <c r="B385" s="72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73"/>
      <c r="AB385" s="73"/>
      <c r="AC385" s="73"/>
      <c r="AD385" s="73"/>
      <c r="AE385" s="73"/>
      <c r="AF385" s="73"/>
      <c r="AG385" s="87"/>
      <c r="AH385" s="87"/>
      <c r="AI385" s="87"/>
      <c r="AJ385" s="87"/>
      <c r="AK385" s="87"/>
      <c r="AL385" s="87"/>
      <c r="AM385" s="1"/>
      <c r="AN385" s="1"/>
    </row>
    <row r="386" spans="1:40" ht="15.75" hidden="1" x14ac:dyDescent="0.2">
      <c r="A386" s="72"/>
      <c r="B386" s="72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73"/>
      <c r="AB386" s="73"/>
      <c r="AC386" s="73"/>
      <c r="AD386" s="73"/>
      <c r="AE386" s="73"/>
      <c r="AF386" s="73"/>
      <c r="AG386" s="87"/>
      <c r="AH386" s="87"/>
      <c r="AI386" s="87"/>
      <c r="AJ386" s="87"/>
      <c r="AK386" s="87"/>
      <c r="AL386" s="87"/>
      <c r="AM386" s="1"/>
      <c r="AN386" s="1"/>
    </row>
    <row r="387" spans="1:40" ht="15.75" hidden="1" x14ac:dyDescent="0.2">
      <c r="A387" s="72"/>
      <c r="B387" s="72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73"/>
      <c r="AB387" s="73"/>
      <c r="AC387" s="73"/>
      <c r="AD387" s="73"/>
      <c r="AE387" s="73"/>
      <c r="AF387" s="73"/>
      <c r="AG387" s="87"/>
      <c r="AH387" s="87"/>
      <c r="AI387" s="87"/>
      <c r="AJ387" s="87"/>
      <c r="AK387" s="87"/>
      <c r="AL387" s="87"/>
      <c r="AM387" s="1"/>
      <c r="AN387" s="1"/>
    </row>
    <row r="388" spans="1:40" ht="15.75" hidden="1" x14ac:dyDescent="0.2">
      <c r="A388" s="72"/>
      <c r="B388" s="72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73"/>
      <c r="AB388" s="73"/>
      <c r="AC388" s="73"/>
      <c r="AD388" s="73"/>
      <c r="AE388" s="73"/>
      <c r="AF388" s="73"/>
      <c r="AG388" s="87"/>
      <c r="AH388" s="87"/>
      <c r="AI388" s="87"/>
      <c r="AJ388" s="87"/>
      <c r="AK388" s="87"/>
      <c r="AL388" s="87"/>
      <c r="AM388" s="1"/>
      <c r="AN388" s="1"/>
    </row>
    <row r="389" spans="1:40" ht="15.75" hidden="1" x14ac:dyDescent="0.2">
      <c r="A389" s="72"/>
      <c r="B389" s="72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73"/>
      <c r="AB389" s="73"/>
      <c r="AC389" s="73"/>
      <c r="AD389" s="73"/>
      <c r="AE389" s="73"/>
      <c r="AF389" s="73"/>
      <c r="AG389" s="87"/>
      <c r="AH389" s="87"/>
      <c r="AI389" s="87"/>
      <c r="AJ389" s="87"/>
      <c r="AK389" s="87"/>
      <c r="AL389" s="87"/>
      <c r="AM389" s="1"/>
      <c r="AN389" s="1"/>
    </row>
    <row r="390" spans="1:40" ht="15.75" hidden="1" x14ac:dyDescent="0.2">
      <c r="A390" s="72"/>
      <c r="B390" s="72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73"/>
      <c r="AB390" s="73"/>
      <c r="AC390" s="73"/>
      <c r="AD390" s="73"/>
      <c r="AE390" s="73"/>
      <c r="AF390" s="73"/>
      <c r="AG390" s="87"/>
      <c r="AH390" s="87"/>
      <c r="AI390" s="87"/>
      <c r="AJ390" s="87"/>
      <c r="AK390" s="87"/>
      <c r="AL390" s="87"/>
      <c r="AM390" s="1"/>
      <c r="AN390" s="1"/>
    </row>
    <row r="391" spans="1:40" ht="15.75" hidden="1" x14ac:dyDescent="0.2">
      <c r="A391" s="72"/>
      <c r="B391" s="72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73"/>
      <c r="AB391" s="73"/>
      <c r="AC391" s="73"/>
      <c r="AD391" s="73"/>
      <c r="AE391" s="73"/>
      <c r="AF391" s="73"/>
      <c r="AG391" s="87"/>
      <c r="AH391" s="87"/>
      <c r="AI391" s="87"/>
      <c r="AJ391" s="87"/>
      <c r="AK391" s="87"/>
      <c r="AL391" s="87"/>
      <c r="AM391" s="1"/>
      <c r="AN391" s="1"/>
    </row>
    <row r="392" spans="1:40" ht="15.75" hidden="1" x14ac:dyDescent="0.2">
      <c r="A392" s="72"/>
      <c r="B392" s="72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73"/>
      <c r="AB392" s="73"/>
      <c r="AC392" s="73"/>
      <c r="AD392" s="73"/>
      <c r="AE392" s="73"/>
      <c r="AF392" s="73"/>
      <c r="AG392" s="87"/>
      <c r="AH392" s="87"/>
      <c r="AI392" s="87"/>
      <c r="AJ392" s="87"/>
      <c r="AK392" s="87"/>
      <c r="AL392" s="87"/>
      <c r="AM392" s="1"/>
      <c r="AN392" s="1"/>
    </row>
    <row r="393" spans="1:40" ht="15.75" hidden="1" x14ac:dyDescent="0.2">
      <c r="A393" s="72"/>
      <c r="B393" s="72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73"/>
      <c r="AB393" s="73"/>
      <c r="AC393" s="73"/>
      <c r="AD393" s="73"/>
      <c r="AE393" s="73"/>
      <c r="AF393" s="73"/>
      <c r="AG393" s="87"/>
      <c r="AH393" s="87"/>
      <c r="AI393" s="87"/>
      <c r="AJ393" s="87"/>
      <c r="AK393" s="87"/>
      <c r="AL393" s="87"/>
      <c r="AM393" s="1"/>
      <c r="AN393" s="1"/>
    </row>
    <row r="394" spans="1:40" ht="31.5" hidden="1" x14ac:dyDescent="0.2">
      <c r="A394" s="74" t="s">
        <v>234</v>
      </c>
      <c r="B394" s="74"/>
      <c r="C394" s="91">
        <f>SUM(C396:C410)</f>
        <v>0</v>
      </c>
      <c r="D394" s="91">
        <f t="shared" ref="D394:AL394" si="142">SUM(D396:D410)</f>
        <v>0</v>
      </c>
      <c r="E394" s="91">
        <f t="shared" si="142"/>
        <v>0</v>
      </c>
      <c r="F394" s="91">
        <f t="shared" si="142"/>
        <v>0</v>
      </c>
      <c r="G394" s="91">
        <f t="shared" si="142"/>
        <v>0</v>
      </c>
      <c r="H394" s="91">
        <f t="shared" si="142"/>
        <v>0</v>
      </c>
      <c r="I394" s="91">
        <f t="shared" si="142"/>
        <v>0</v>
      </c>
      <c r="J394" s="91">
        <f t="shared" si="142"/>
        <v>0</v>
      </c>
      <c r="K394" s="91">
        <f t="shared" si="142"/>
        <v>0</v>
      </c>
      <c r="L394" s="91">
        <f t="shared" si="142"/>
        <v>0</v>
      </c>
      <c r="M394" s="91">
        <f t="shared" si="142"/>
        <v>0</v>
      </c>
      <c r="N394" s="91">
        <f t="shared" si="142"/>
        <v>0</v>
      </c>
      <c r="O394" s="91">
        <f t="shared" si="142"/>
        <v>0</v>
      </c>
      <c r="P394" s="91">
        <f t="shared" si="142"/>
        <v>0</v>
      </c>
      <c r="Q394" s="91">
        <f t="shared" si="142"/>
        <v>0</v>
      </c>
      <c r="R394" s="91">
        <f t="shared" si="142"/>
        <v>0</v>
      </c>
      <c r="S394" s="91">
        <f t="shared" si="142"/>
        <v>0</v>
      </c>
      <c r="T394" s="91">
        <f t="shared" si="142"/>
        <v>0</v>
      </c>
      <c r="U394" s="91">
        <f t="shared" si="142"/>
        <v>0</v>
      </c>
      <c r="V394" s="91">
        <f t="shared" si="142"/>
        <v>0</v>
      </c>
      <c r="W394" s="91">
        <f t="shared" si="142"/>
        <v>0</v>
      </c>
      <c r="X394" s="91">
        <f t="shared" si="142"/>
        <v>0</v>
      </c>
      <c r="Y394" s="91">
        <f t="shared" si="142"/>
        <v>0</v>
      </c>
      <c r="Z394" s="91">
        <f t="shared" si="142"/>
        <v>0</v>
      </c>
      <c r="AA394" s="75" t="e">
        <f t="shared" ref="AA394:AF394" si="143">AVERAGE(AA396:AA410)</f>
        <v>#DIV/0!</v>
      </c>
      <c r="AB394" s="75" t="e">
        <f t="shared" si="143"/>
        <v>#DIV/0!</v>
      </c>
      <c r="AC394" s="75" t="e">
        <f t="shared" si="143"/>
        <v>#DIV/0!</v>
      </c>
      <c r="AD394" s="75" t="e">
        <f t="shared" si="143"/>
        <v>#DIV/0!</v>
      </c>
      <c r="AE394" s="75" t="e">
        <f t="shared" si="143"/>
        <v>#DIV/0!</v>
      </c>
      <c r="AF394" s="75" t="e">
        <f t="shared" si="143"/>
        <v>#DIV/0!</v>
      </c>
      <c r="AG394" s="91">
        <f t="shared" si="142"/>
        <v>0</v>
      </c>
      <c r="AH394" s="91">
        <f t="shared" si="142"/>
        <v>0</v>
      </c>
      <c r="AI394" s="91">
        <f t="shared" si="142"/>
        <v>0</v>
      </c>
      <c r="AJ394" s="91">
        <f t="shared" si="142"/>
        <v>0</v>
      </c>
      <c r="AK394" s="91">
        <f t="shared" si="142"/>
        <v>0</v>
      </c>
      <c r="AL394" s="91">
        <f t="shared" si="142"/>
        <v>0</v>
      </c>
      <c r="AM394" s="1"/>
      <c r="AN394" s="1"/>
    </row>
    <row r="395" spans="1:40" ht="15.75" hidden="1" x14ac:dyDescent="0.2">
      <c r="A395" s="77" t="s">
        <v>208</v>
      </c>
      <c r="B395" s="77"/>
      <c r="C395" s="167"/>
      <c r="D395" s="167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78"/>
      <c r="AB395" s="78"/>
      <c r="AC395" s="78"/>
      <c r="AD395" s="78"/>
      <c r="AE395" s="78"/>
      <c r="AF395" s="78"/>
      <c r="AG395" s="167"/>
      <c r="AH395" s="167"/>
      <c r="AI395" s="167"/>
      <c r="AJ395" s="167"/>
      <c r="AK395" s="167"/>
      <c r="AL395" s="167"/>
      <c r="AM395" s="1"/>
      <c r="AN395" s="1"/>
    </row>
    <row r="396" spans="1:40" ht="15.75" hidden="1" x14ac:dyDescent="0.2">
      <c r="A396" s="79"/>
      <c r="B396" s="72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73"/>
      <c r="AB396" s="73"/>
      <c r="AC396" s="73"/>
      <c r="AD396" s="73"/>
      <c r="AE396" s="73"/>
      <c r="AF396" s="73"/>
      <c r="AG396" s="87"/>
      <c r="AH396" s="87"/>
      <c r="AI396" s="87"/>
      <c r="AJ396" s="87"/>
      <c r="AK396" s="87"/>
      <c r="AL396" s="87"/>
      <c r="AM396" s="1"/>
      <c r="AN396" s="1"/>
    </row>
    <row r="397" spans="1:40" ht="15.75" hidden="1" x14ac:dyDescent="0.2">
      <c r="A397" s="79"/>
      <c r="B397" s="72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73"/>
      <c r="AB397" s="73"/>
      <c r="AC397" s="73"/>
      <c r="AD397" s="73"/>
      <c r="AE397" s="73"/>
      <c r="AF397" s="73"/>
      <c r="AG397" s="87"/>
      <c r="AH397" s="87"/>
      <c r="AI397" s="87"/>
      <c r="AJ397" s="87"/>
      <c r="AK397" s="87"/>
      <c r="AL397" s="87"/>
      <c r="AM397" s="1"/>
      <c r="AN397" s="1"/>
    </row>
    <row r="398" spans="1:40" ht="15.75" hidden="1" x14ac:dyDescent="0.2">
      <c r="A398" s="79"/>
      <c r="B398" s="72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73"/>
      <c r="AB398" s="73"/>
      <c r="AC398" s="73"/>
      <c r="AD398" s="73"/>
      <c r="AE398" s="73"/>
      <c r="AF398" s="73"/>
      <c r="AG398" s="87"/>
      <c r="AH398" s="87"/>
      <c r="AI398" s="87"/>
      <c r="AJ398" s="87"/>
      <c r="AK398" s="87"/>
      <c r="AL398" s="87"/>
      <c r="AM398" s="1"/>
      <c r="AN398" s="1"/>
    </row>
    <row r="399" spans="1:40" ht="15.75" hidden="1" x14ac:dyDescent="0.2">
      <c r="A399" s="79"/>
      <c r="B399" s="72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73"/>
      <c r="AB399" s="73"/>
      <c r="AC399" s="73"/>
      <c r="AD399" s="73"/>
      <c r="AE399" s="73"/>
      <c r="AF399" s="73"/>
      <c r="AG399" s="87"/>
      <c r="AH399" s="87"/>
      <c r="AI399" s="87"/>
      <c r="AJ399" s="87"/>
      <c r="AK399" s="87"/>
      <c r="AL399" s="87"/>
      <c r="AM399" s="1"/>
      <c r="AN399" s="1"/>
    </row>
    <row r="400" spans="1:40" ht="15.75" hidden="1" x14ac:dyDescent="0.2">
      <c r="A400" s="79"/>
      <c r="B400" s="72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73"/>
      <c r="AB400" s="73"/>
      <c r="AC400" s="73"/>
      <c r="AD400" s="73"/>
      <c r="AE400" s="73"/>
      <c r="AF400" s="73"/>
      <c r="AG400" s="87"/>
      <c r="AH400" s="87"/>
      <c r="AI400" s="87"/>
      <c r="AJ400" s="87"/>
      <c r="AK400" s="87"/>
      <c r="AL400" s="87"/>
      <c r="AM400" s="1"/>
      <c r="AN400" s="1"/>
    </row>
    <row r="401" spans="1:40" ht="15.75" hidden="1" x14ac:dyDescent="0.2">
      <c r="A401" s="79"/>
      <c r="B401" s="72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73"/>
      <c r="AB401" s="73"/>
      <c r="AC401" s="73"/>
      <c r="AD401" s="73"/>
      <c r="AE401" s="73"/>
      <c r="AF401" s="73"/>
      <c r="AG401" s="87"/>
      <c r="AH401" s="87"/>
      <c r="AI401" s="87"/>
      <c r="AJ401" s="87"/>
      <c r="AK401" s="87"/>
      <c r="AL401" s="87"/>
      <c r="AM401" s="1"/>
      <c r="AN401" s="1"/>
    </row>
    <row r="402" spans="1:40" ht="15.75" hidden="1" x14ac:dyDescent="0.2">
      <c r="A402" s="79"/>
      <c r="B402" s="72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73"/>
      <c r="AB402" s="73"/>
      <c r="AC402" s="73"/>
      <c r="AD402" s="73"/>
      <c r="AE402" s="73"/>
      <c r="AF402" s="73"/>
      <c r="AG402" s="87"/>
      <c r="AH402" s="87"/>
      <c r="AI402" s="87"/>
      <c r="AJ402" s="87"/>
      <c r="AK402" s="87"/>
      <c r="AL402" s="87"/>
      <c r="AM402" s="1"/>
      <c r="AN402" s="1"/>
    </row>
    <row r="403" spans="1:40" ht="15.75" hidden="1" x14ac:dyDescent="0.2">
      <c r="A403" s="79"/>
      <c r="B403" s="72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73"/>
      <c r="AB403" s="73"/>
      <c r="AC403" s="73"/>
      <c r="AD403" s="73"/>
      <c r="AE403" s="73"/>
      <c r="AF403" s="73"/>
      <c r="AG403" s="87"/>
      <c r="AH403" s="87"/>
      <c r="AI403" s="87"/>
      <c r="AJ403" s="87"/>
      <c r="AK403" s="87"/>
      <c r="AL403" s="87"/>
      <c r="AM403" s="1"/>
      <c r="AN403" s="1"/>
    </row>
    <row r="404" spans="1:40" ht="15.75" hidden="1" x14ac:dyDescent="0.2">
      <c r="A404" s="79"/>
      <c r="B404" s="72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73"/>
      <c r="AB404" s="73"/>
      <c r="AC404" s="73"/>
      <c r="AD404" s="73"/>
      <c r="AE404" s="73"/>
      <c r="AF404" s="73"/>
      <c r="AG404" s="87"/>
      <c r="AH404" s="87"/>
      <c r="AI404" s="87"/>
      <c r="AJ404" s="87"/>
      <c r="AK404" s="87"/>
      <c r="AL404" s="87"/>
      <c r="AM404" s="1"/>
      <c r="AN404" s="1"/>
    </row>
    <row r="405" spans="1:40" ht="15.75" hidden="1" x14ac:dyDescent="0.2">
      <c r="A405" s="79"/>
      <c r="B405" s="72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73"/>
      <c r="AB405" s="73"/>
      <c r="AC405" s="73"/>
      <c r="AD405" s="73"/>
      <c r="AE405" s="73"/>
      <c r="AF405" s="73"/>
      <c r="AG405" s="87"/>
      <c r="AH405" s="87"/>
      <c r="AI405" s="87"/>
      <c r="AJ405" s="87"/>
      <c r="AK405" s="87"/>
      <c r="AL405" s="87"/>
      <c r="AM405" s="1"/>
      <c r="AN405" s="1"/>
    </row>
    <row r="406" spans="1:40" ht="15.75" hidden="1" x14ac:dyDescent="0.2">
      <c r="A406" s="79"/>
      <c r="B406" s="72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73"/>
      <c r="AB406" s="73"/>
      <c r="AC406" s="73"/>
      <c r="AD406" s="73"/>
      <c r="AE406" s="73"/>
      <c r="AF406" s="73"/>
      <c r="AG406" s="87"/>
      <c r="AH406" s="87"/>
      <c r="AI406" s="87"/>
      <c r="AJ406" s="87"/>
      <c r="AK406" s="87"/>
      <c r="AL406" s="87"/>
      <c r="AM406" s="1"/>
      <c r="AN406" s="1"/>
    </row>
    <row r="407" spans="1:40" ht="15.75" hidden="1" x14ac:dyDescent="0.2">
      <c r="A407" s="79"/>
      <c r="B407" s="72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73"/>
      <c r="AB407" s="73"/>
      <c r="AC407" s="73"/>
      <c r="AD407" s="73"/>
      <c r="AE407" s="73"/>
      <c r="AF407" s="73"/>
      <c r="AG407" s="87"/>
      <c r="AH407" s="87"/>
      <c r="AI407" s="87"/>
      <c r="AJ407" s="87"/>
      <c r="AK407" s="87"/>
      <c r="AL407" s="87"/>
      <c r="AM407" s="1"/>
      <c r="AN407" s="1"/>
    </row>
    <row r="408" spans="1:40" ht="15.75" hidden="1" x14ac:dyDescent="0.2">
      <c r="A408" s="72"/>
      <c r="B408" s="72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73"/>
      <c r="AB408" s="73"/>
      <c r="AC408" s="73"/>
      <c r="AD408" s="73"/>
      <c r="AE408" s="73"/>
      <c r="AF408" s="73"/>
      <c r="AG408" s="87"/>
      <c r="AH408" s="87"/>
      <c r="AI408" s="87"/>
      <c r="AJ408" s="87"/>
      <c r="AK408" s="87"/>
      <c r="AL408" s="87"/>
      <c r="AM408" s="1"/>
      <c r="AN408" s="1"/>
    </row>
    <row r="409" spans="1:40" ht="15.75" hidden="1" x14ac:dyDescent="0.2">
      <c r="A409" s="72"/>
      <c r="B409" s="72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73"/>
      <c r="AB409" s="73"/>
      <c r="AC409" s="73"/>
      <c r="AD409" s="73"/>
      <c r="AE409" s="73"/>
      <c r="AF409" s="73"/>
      <c r="AG409" s="87"/>
      <c r="AH409" s="87"/>
      <c r="AI409" s="87"/>
      <c r="AJ409" s="87"/>
      <c r="AK409" s="87"/>
      <c r="AL409" s="87"/>
    </row>
    <row r="410" spans="1:40" ht="15.75" hidden="1" x14ac:dyDescent="0.2">
      <c r="A410" s="72"/>
      <c r="B410" s="72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73"/>
      <c r="AB410" s="73"/>
      <c r="AC410" s="73"/>
      <c r="AD410" s="73"/>
      <c r="AE410" s="73"/>
      <c r="AF410" s="73"/>
      <c r="AG410" s="87"/>
      <c r="AH410" s="87"/>
      <c r="AI410" s="87"/>
      <c r="AJ410" s="87"/>
      <c r="AK410" s="87"/>
      <c r="AL410" s="87"/>
    </row>
    <row r="411" spans="1:40" ht="31.5" x14ac:dyDescent="0.2">
      <c r="A411" s="74" t="s">
        <v>235</v>
      </c>
      <c r="B411" s="74"/>
      <c r="C411" s="91">
        <f>C413+C415+C417</f>
        <v>16.8</v>
      </c>
      <c r="D411" s="91">
        <f t="shared" ref="D411:Z411" si="144">D413+D415+D417</f>
        <v>8.5</v>
      </c>
      <c r="E411" s="91">
        <f t="shared" si="144"/>
        <v>0</v>
      </c>
      <c r="F411" s="91">
        <f t="shared" si="144"/>
        <v>0</v>
      </c>
      <c r="G411" s="91">
        <f t="shared" si="144"/>
        <v>0</v>
      </c>
      <c r="H411" s="91">
        <f t="shared" si="144"/>
        <v>0</v>
      </c>
      <c r="I411" s="91">
        <f t="shared" si="144"/>
        <v>31</v>
      </c>
      <c r="J411" s="91">
        <f t="shared" si="144"/>
        <v>23.5</v>
      </c>
      <c r="K411" s="91">
        <f t="shared" si="144"/>
        <v>15.8</v>
      </c>
      <c r="L411" s="91">
        <f t="shared" si="144"/>
        <v>16.5</v>
      </c>
      <c r="M411" s="91">
        <f t="shared" si="144"/>
        <v>17.2</v>
      </c>
      <c r="N411" s="91">
        <f t="shared" si="144"/>
        <v>18</v>
      </c>
      <c r="O411" s="91">
        <f t="shared" si="144"/>
        <v>11.2</v>
      </c>
      <c r="P411" s="91">
        <f t="shared" si="144"/>
        <v>8</v>
      </c>
      <c r="Q411" s="91">
        <f t="shared" si="144"/>
        <v>6.4</v>
      </c>
      <c r="R411" s="91">
        <f t="shared" si="144"/>
        <v>6.7</v>
      </c>
      <c r="S411" s="91">
        <f t="shared" si="144"/>
        <v>6.95</v>
      </c>
      <c r="T411" s="91">
        <f t="shared" si="144"/>
        <v>7.3</v>
      </c>
      <c r="U411" s="91">
        <f t="shared" si="144"/>
        <v>20</v>
      </c>
      <c r="V411" s="91">
        <f t="shared" si="144"/>
        <v>27</v>
      </c>
      <c r="W411" s="91">
        <f t="shared" si="144"/>
        <v>9</v>
      </c>
      <c r="X411" s="91">
        <f t="shared" si="144"/>
        <v>9</v>
      </c>
      <c r="Y411" s="91">
        <f t="shared" si="144"/>
        <v>9</v>
      </c>
      <c r="Z411" s="91">
        <f t="shared" si="144"/>
        <v>9</v>
      </c>
      <c r="AA411" s="75">
        <f t="shared" ref="AA411:AF411" si="145">AG411/U411/12*1000*1000</f>
        <v>14475.000000000002</v>
      </c>
      <c r="AB411" s="75">
        <f t="shared" si="145"/>
        <v>11929.012345679015</v>
      </c>
      <c r="AC411" s="75">
        <f t="shared" si="145"/>
        <v>13148.148148148148</v>
      </c>
      <c r="AD411" s="75">
        <f t="shared" si="145"/>
        <v>13666.666666666668</v>
      </c>
      <c r="AE411" s="75">
        <f t="shared" si="145"/>
        <v>14222.222222222221</v>
      </c>
      <c r="AF411" s="75">
        <f t="shared" si="145"/>
        <v>14787.037037037036</v>
      </c>
      <c r="AG411" s="91">
        <f t="shared" ref="AG411:AL411" si="146">AG413+AG415+AG417</f>
        <v>3.4740000000000002</v>
      </c>
      <c r="AH411" s="91">
        <f t="shared" si="146"/>
        <v>3.8650000000000002</v>
      </c>
      <c r="AI411" s="91">
        <f t="shared" si="146"/>
        <v>1.42</v>
      </c>
      <c r="AJ411" s="91">
        <f t="shared" si="146"/>
        <v>1.476</v>
      </c>
      <c r="AK411" s="91">
        <f t="shared" si="146"/>
        <v>1.536</v>
      </c>
      <c r="AL411" s="91">
        <f t="shared" si="146"/>
        <v>1.597</v>
      </c>
    </row>
    <row r="412" spans="1:40" ht="15.75" x14ac:dyDescent="0.2">
      <c r="A412" s="77" t="s">
        <v>208</v>
      </c>
      <c r="B412" s="77"/>
      <c r="C412" s="167"/>
      <c r="D412" s="167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78"/>
      <c r="AB412" s="78"/>
      <c r="AC412" s="78"/>
      <c r="AD412" s="78"/>
      <c r="AE412" s="78"/>
      <c r="AF412" s="78"/>
      <c r="AG412" s="167"/>
      <c r="AH412" s="167"/>
      <c r="AI412" s="167"/>
      <c r="AJ412" s="167"/>
      <c r="AK412" s="167"/>
      <c r="AL412" s="167"/>
    </row>
    <row r="413" spans="1:40" ht="31.5" x14ac:dyDescent="0.2">
      <c r="A413" s="79" t="s">
        <v>341</v>
      </c>
      <c r="B413" s="79"/>
      <c r="C413" s="88">
        <v>0</v>
      </c>
      <c r="D413" s="88">
        <v>0</v>
      </c>
      <c r="E413" s="88">
        <v>0</v>
      </c>
      <c r="F413" s="88">
        <v>0</v>
      </c>
      <c r="G413" s="88">
        <v>0</v>
      </c>
      <c r="H413" s="88">
        <v>0</v>
      </c>
      <c r="I413" s="88">
        <v>0</v>
      </c>
      <c r="J413" s="88">
        <v>0</v>
      </c>
      <c r="K413" s="88">
        <v>0</v>
      </c>
      <c r="L413" s="88">
        <v>0</v>
      </c>
      <c r="M413" s="88">
        <v>0</v>
      </c>
      <c r="N413" s="88">
        <v>0</v>
      </c>
      <c r="O413" s="88">
        <v>0</v>
      </c>
      <c r="P413" s="88">
        <v>0</v>
      </c>
      <c r="Q413" s="88">
        <v>0</v>
      </c>
      <c r="R413" s="88">
        <v>0</v>
      </c>
      <c r="S413" s="88">
        <v>0</v>
      </c>
      <c r="T413" s="88">
        <v>0</v>
      </c>
      <c r="U413" s="88">
        <v>0</v>
      </c>
      <c r="V413" s="88">
        <v>0</v>
      </c>
      <c r="W413" s="88">
        <v>0</v>
      </c>
      <c r="X413" s="88">
        <v>0</v>
      </c>
      <c r="Y413" s="88">
        <v>0</v>
      </c>
      <c r="Z413" s="88">
        <v>0</v>
      </c>
      <c r="AA413" s="80" t="e">
        <f t="shared" ref="AA413:AF413" si="147">AG413/U413/12*1000*1000</f>
        <v>#DIV/0!</v>
      </c>
      <c r="AB413" s="80" t="e">
        <f t="shared" si="147"/>
        <v>#DIV/0!</v>
      </c>
      <c r="AC413" s="80" t="e">
        <f t="shared" si="147"/>
        <v>#DIV/0!</v>
      </c>
      <c r="AD413" s="80" t="e">
        <f t="shared" si="147"/>
        <v>#DIV/0!</v>
      </c>
      <c r="AE413" s="80" t="e">
        <f t="shared" si="147"/>
        <v>#DIV/0!</v>
      </c>
      <c r="AF413" s="80" t="e">
        <f t="shared" si="147"/>
        <v>#DIV/0!</v>
      </c>
      <c r="AG413" s="88">
        <v>0</v>
      </c>
      <c r="AH413" s="88">
        <v>0</v>
      </c>
      <c r="AI413" s="88">
        <v>0</v>
      </c>
      <c r="AJ413" s="88">
        <v>0</v>
      </c>
      <c r="AK413" s="88">
        <v>0</v>
      </c>
      <c r="AL413" s="88">
        <v>0</v>
      </c>
    </row>
    <row r="414" spans="1:40" ht="15.75" x14ac:dyDescent="0.2">
      <c r="A414" s="72"/>
      <c r="B414" s="72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73"/>
      <c r="AB414" s="73"/>
      <c r="AC414" s="73"/>
      <c r="AD414" s="73"/>
      <c r="AE414" s="73"/>
      <c r="AF414" s="73"/>
      <c r="AG414" s="87"/>
      <c r="AH414" s="87"/>
      <c r="AI414" s="87"/>
      <c r="AJ414" s="87"/>
      <c r="AK414" s="87"/>
      <c r="AL414" s="87"/>
    </row>
    <row r="415" spans="1:40" ht="15.75" x14ac:dyDescent="0.2">
      <c r="A415" s="79" t="s">
        <v>342</v>
      </c>
      <c r="B415" s="79"/>
      <c r="C415" s="88">
        <v>0</v>
      </c>
      <c r="D415" s="88">
        <v>0</v>
      </c>
      <c r="E415" s="88">
        <v>0</v>
      </c>
      <c r="F415" s="88">
        <v>0</v>
      </c>
      <c r="G415" s="88">
        <v>0</v>
      </c>
      <c r="H415" s="88">
        <v>0</v>
      </c>
      <c r="I415" s="88">
        <v>0</v>
      </c>
      <c r="J415" s="88">
        <v>0</v>
      </c>
      <c r="K415" s="88">
        <v>0</v>
      </c>
      <c r="L415" s="88">
        <v>0</v>
      </c>
      <c r="M415" s="88">
        <v>0</v>
      </c>
      <c r="N415" s="88">
        <v>0</v>
      </c>
      <c r="O415" s="88">
        <v>0</v>
      </c>
      <c r="P415" s="88">
        <v>0</v>
      </c>
      <c r="Q415" s="88">
        <v>0</v>
      </c>
      <c r="R415" s="88">
        <v>0</v>
      </c>
      <c r="S415" s="88">
        <v>0</v>
      </c>
      <c r="T415" s="88">
        <v>0</v>
      </c>
      <c r="U415" s="88">
        <v>0</v>
      </c>
      <c r="V415" s="88">
        <v>0</v>
      </c>
      <c r="W415" s="88">
        <v>0</v>
      </c>
      <c r="X415" s="88">
        <v>0</v>
      </c>
      <c r="Y415" s="88">
        <v>0</v>
      </c>
      <c r="Z415" s="88">
        <v>0</v>
      </c>
      <c r="AA415" s="80" t="e">
        <f t="shared" ref="AA415:AF415" si="148">AG415/U415/12*1000*1000</f>
        <v>#DIV/0!</v>
      </c>
      <c r="AB415" s="80" t="e">
        <f t="shared" si="148"/>
        <v>#DIV/0!</v>
      </c>
      <c r="AC415" s="80" t="e">
        <f t="shared" si="148"/>
        <v>#DIV/0!</v>
      </c>
      <c r="AD415" s="80" t="e">
        <f t="shared" si="148"/>
        <v>#DIV/0!</v>
      </c>
      <c r="AE415" s="80" t="e">
        <f t="shared" si="148"/>
        <v>#DIV/0!</v>
      </c>
      <c r="AF415" s="80" t="e">
        <f t="shared" si="148"/>
        <v>#DIV/0!</v>
      </c>
      <c r="AG415" s="88">
        <v>0</v>
      </c>
      <c r="AH415" s="88">
        <v>0</v>
      </c>
      <c r="AI415" s="88">
        <v>0</v>
      </c>
      <c r="AJ415" s="88">
        <v>0</v>
      </c>
      <c r="AK415" s="88">
        <v>0</v>
      </c>
      <c r="AL415" s="88">
        <v>0</v>
      </c>
    </row>
    <row r="416" spans="1:40" ht="15.75" x14ac:dyDescent="0.2">
      <c r="A416" s="72"/>
      <c r="B416" s="72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73"/>
      <c r="AB416" s="73"/>
      <c r="AC416" s="73"/>
      <c r="AD416" s="73"/>
      <c r="AE416" s="73"/>
      <c r="AF416" s="73"/>
      <c r="AG416" s="87"/>
      <c r="AH416" s="87"/>
      <c r="AI416" s="87"/>
      <c r="AJ416" s="87"/>
      <c r="AK416" s="87"/>
      <c r="AL416" s="87"/>
    </row>
    <row r="417" spans="1:38" ht="15.75" x14ac:dyDescent="0.2">
      <c r="A417" s="79" t="s">
        <v>343</v>
      </c>
      <c r="B417" s="79"/>
      <c r="C417" s="88">
        <f>C419+C418</f>
        <v>16.8</v>
      </c>
      <c r="D417" s="88">
        <f t="shared" ref="D417:Z417" si="149">D419+D418</f>
        <v>8.5</v>
      </c>
      <c r="E417" s="88">
        <f t="shared" si="149"/>
        <v>0</v>
      </c>
      <c r="F417" s="88">
        <f t="shared" si="149"/>
        <v>0</v>
      </c>
      <c r="G417" s="88">
        <f t="shared" si="149"/>
        <v>0</v>
      </c>
      <c r="H417" s="88">
        <f t="shared" si="149"/>
        <v>0</v>
      </c>
      <c r="I417" s="88">
        <f t="shared" si="149"/>
        <v>31</v>
      </c>
      <c r="J417" s="88">
        <f t="shared" si="149"/>
        <v>23.5</v>
      </c>
      <c r="K417" s="88">
        <f t="shared" si="149"/>
        <v>15.8</v>
      </c>
      <c r="L417" s="88">
        <f t="shared" si="149"/>
        <v>16.5</v>
      </c>
      <c r="M417" s="88">
        <f t="shared" si="149"/>
        <v>17.2</v>
      </c>
      <c r="N417" s="88">
        <f t="shared" si="149"/>
        <v>18</v>
      </c>
      <c r="O417" s="88">
        <f t="shared" si="149"/>
        <v>11.2</v>
      </c>
      <c r="P417" s="88">
        <f t="shared" si="149"/>
        <v>8</v>
      </c>
      <c r="Q417" s="88">
        <f t="shared" si="149"/>
        <v>6.4</v>
      </c>
      <c r="R417" s="88">
        <f t="shared" si="149"/>
        <v>6.7</v>
      </c>
      <c r="S417" s="88">
        <f t="shared" si="149"/>
        <v>6.95</v>
      </c>
      <c r="T417" s="88">
        <f t="shared" si="149"/>
        <v>7.3</v>
      </c>
      <c r="U417" s="88">
        <f t="shared" si="149"/>
        <v>20</v>
      </c>
      <c r="V417" s="88">
        <f t="shared" si="149"/>
        <v>27</v>
      </c>
      <c r="W417" s="88">
        <f t="shared" si="149"/>
        <v>9</v>
      </c>
      <c r="X417" s="88">
        <f t="shared" si="149"/>
        <v>9</v>
      </c>
      <c r="Y417" s="88">
        <f t="shared" si="149"/>
        <v>9</v>
      </c>
      <c r="Z417" s="88">
        <f t="shared" si="149"/>
        <v>9</v>
      </c>
      <c r="AA417" s="80">
        <f t="shared" ref="AA417:AF419" si="150">AG417/U417/12*1000*1000</f>
        <v>14475.000000000002</v>
      </c>
      <c r="AB417" s="80">
        <f t="shared" si="150"/>
        <v>11929.012345679015</v>
      </c>
      <c r="AC417" s="80">
        <f t="shared" si="150"/>
        <v>13148.148148148148</v>
      </c>
      <c r="AD417" s="80">
        <f t="shared" si="150"/>
        <v>13666.666666666668</v>
      </c>
      <c r="AE417" s="80">
        <f t="shared" si="150"/>
        <v>14222.222222222221</v>
      </c>
      <c r="AF417" s="80">
        <f t="shared" si="150"/>
        <v>14787.037037037036</v>
      </c>
      <c r="AG417" s="88">
        <f>AG419+AG418</f>
        <v>3.4740000000000002</v>
      </c>
      <c r="AH417" s="88">
        <f t="shared" ref="AH417:AL417" si="151">AH419+AH418</f>
        <v>3.8650000000000002</v>
      </c>
      <c r="AI417" s="88">
        <f t="shared" si="151"/>
        <v>1.42</v>
      </c>
      <c r="AJ417" s="88">
        <f t="shared" si="151"/>
        <v>1.476</v>
      </c>
      <c r="AK417" s="88">
        <f t="shared" si="151"/>
        <v>1.536</v>
      </c>
      <c r="AL417" s="88">
        <f t="shared" si="151"/>
        <v>1.597</v>
      </c>
    </row>
    <row r="418" spans="1:38" ht="15.75" x14ac:dyDescent="0.2">
      <c r="A418" s="72" t="s">
        <v>271</v>
      </c>
      <c r="B418" s="72" t="s">
        <v>371</v>
      </c>
      <c r="C418" s="87">
        <v>13</v>
      </c>
      <c r="D418" s="87">
        <v>8.5</v>
      </c>
      <c r="E418" s="87">
        <v>0</v>
      </c>
      <c r="F418" s="87">
        <v>0</v>
      </c>
      <c r="G418" s="87">
        <v>0</v>
      </c>
      <c r="H418" s="87">
        <v>0</v>
      </c>
      <c r="I418" s="87">
        <v>13</v>
      </c>
      <c r="J418" s="87">
        <v>8.5</v>
      </c>
      <c r="K418" s="87">
        <v>0</v>
      </c>
      <c r="L418" s="87">
        <v>0</v>
      </c>
      <c r="M418" s="87">
        <v>0</v>
      </c>
      <c r="N418" s="87">
        <v>0</v>
      </c>
      <c r="O418" s="87">
        <v>5.6</v>
      </c>
      <c r="P418" s="87">
        <v>3</v>
      </c>
      <c r="Q418" s="87">
        <v>0</v>
      </c>
      <c r="R418" s="87">
        <v>0</v>
      </c>
      <c r="S418" s="87">
        <v>0</v>
      </c>
      <c r="T418" s="87">
        <v>0</v>
      </c>
      <c r="U418" s="87">
        <v>10</v>
      </c>
      <c r="V418" s="87">
        <v>18</v>
      </c>
      <c r="W418" s="87">
        <v>0</v>
      </c>
      <c r="X418" s="87">
        <v>0</v>
      </c>
      <c r="Y418" s="87">
        <v>0</v>
      </c>
      <c r="Z418" s="87">
        <v>0</v>
      </c>
      <c r="AA418" s="73">
        <f t="shared" ref="AA418" si="152">AG418/U418/12*1000*1000</f>
        <v>16666.666666666668</v>
      </c>
      <c r="AB418" s="73">
        <f t="shared" ref="AB418" si="153">AH418/V418/12*1000*1000</f>
        <v>11574.074074074075</v>
      </c>
      <c r="AC418" s="73" t="e">
        <f t="shared" ref="AC418" si="154">AI418/W418/12*1000*1000</f>
        <v>#DIV/0!</v>
      </c>
      <c r="AD418" s="73" t="e">
        <f t="shared" ref="AD418" si="155">AJ418/X418/12*1000*1000</f>
        <v>#DIV/0!</v>
      </c>
      <c r="AE418" s="73" t="e">
        <f t="shared" ref="AE418" si="156">AK418/Y418/12*1000*1000</f>
        <v>#DIV/0!</v>
      </c>
      <c r="AF418" s="73" t="e">
        <f t="shared" ref="AF418" si="157">AL418/Z418/12*1000*1000</f>
        <v>#DIV/0!</v>
      </c>
      <c r="AG418" s="87">
        <v>2</v>
      </c>
      <c r="AH418" s="87">
        <v>2.5</v>
      </c>
      <c r="AI418" s="87">
        <v>0</v>
      </c>
      <c r="AJ418" s="87">
        <v>0</v>
      </c>
      <c r="AK418" s="87">
        <v>0</v>
      </c>
      <c r="AL418" s="87">
        <v>0</v>
      </c>
    </row>
    <row r="419" spans="1:38" ht="15.75" x14ac:dyDescent="0.2">
      <c r="A419" s="156" t="s">
        <v>272</v>
      </c>
      <c r="B419" s="156" t="s">
        <v>273</v>
      </c>
      <c r="C419" s="165">
        <v>3.8</v>
      </c>
      <c r="D419" s="165">
        <v>0</v>
      </c>
      <c r="E419" s="87">
        <v>0</v>
      </c>
      <c r="F419" s="87">
        <v>0</v>
      </c>
      <c r="G419" s="87">
        <v>0</v>
      </c>
      <c r="H419" s="87">
        <v>0</v>
      </c>
      <c r="I419" s="87">
        <v>18</v>
      </c>
      <c r="J419" s="87">
        <v>15</v>
      </c>
      <c r="K419" s="87">
        <v>15.8</v>
      </c>
      <c r="L419" s="87">
        <v>16.5</v>
      </c>
      <c r="M419" s="87">
        <v>17.2</v>
      </c>
      <c r="N419" s="87">
        <v>18</v>
      </c>
      <c r="O419" s="87">
        <v>5.6</v>
      </c>
      <c r="P419" s="87">
        <v>5</v>
      </c>
      <c r="Q419" s="87">
        <v>6.4</v>
      </c>
      <c r="R419" s="87">
        <v>6.7</v>
      </c>
      <c r="S419" s="87">
        <v>6.95</v>
      </c>
      <c r="T419" s="87">
        <v>7.3</v>
      </c>
      <c r="U419" s="87">
        <v>10</v>
      </c>
      <c r="V419" s="87">
        <v>9</v>
      </c>
      <c r="W419" s="87">
        <v>9</v>
      </c>
      <c r="X419" s="87">
        <v>9</v>
      </c>
      <c r="Y419" s="87">
        <v>9</v>
      </c>
      <c r="Z419" s="87">
        <v>9</v>
      </c>
      <c r="AA419" s="73">
        <f t="shared" si="150"/>
        <v>12283.333333333334</v>
      </c>
      <c r="AB419" s="73">
        <f t="shared" si="150"/>
        <v>12638.888888888889</v>
      </c>
      <c r="AC419" s="73">
        <f t="shared" si="150"/>
        <v>13148.148148148148</v>
      </c>
      <c r="AD419" s="73">
        <f t="shared" si="150"/>
        <v>13666.666666666668</v>
      </c>
      <c r="AE419" s="73">
        <f t="shared" si="150"/>
        <v>14222.222222222221</v>
      </c>
      <c r="AF419" s="73">
        <f t="shared" si="150"/>
        <v>14787.037037037036</v>
      </c>
      <c r="AG419" s="87">
        <v>1.474</v>
      </c>
      <c r="AH419" s="87">
        <v>1.365</v>
      </c>
      <c r="AI419" s="87">
        <v>1.42</v>
      </c>
      <c r="AJ419" s="87">
        <v>1.476</v>
      </c>
      <c r="AK419" s="87">
        <v>1.536</v>
      </c>
      <c r="AL419" s="87">
        <v>1.597</v>
      </c>
    </row>
    <row r="420" spans="1:38" ht="15.75" x14ac:dyDescent="0.2">
      <c r="A420" s="72"/>
      <c r="B420" s="72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73"/>
      <c r="AB420" s="73"/>
      <c r="AC420" s="73"/>
      <c r="AD420" s="73"/>
      <c r="AE420" s="73"/>
      <c r="AF420" s="73"/>
      <c r="AG420" s="87"/>
      <c r="AH420" s="87"/>
      <c r="AI420" s="87"/>
      <c r="AJ420" s="87"/>
      <c r="AK420" s="87"/>
      <c r="AL420" s="87"/>
    </row>
    <row r="421" spans="1:38" s="30" customFormat="1" ht="63" x14ac:dyDescent="0.2">
      <c r="A421" s="85" t="s">
        <v>193</v>
      </c>
      <c r="B421" s="85"/>
      <c r="C421" s="166">
        <f>C423+C427+C429</f>
        <v>70</v>
      </c>
      <c r="D421" s="166">
        <f t="shared" ref="D421:Z421" si="158">D423+D427+D429</f>
        <v>65.100000000000009</v>
      </c>
      <c r="E421" s="166">
        <f t="shared" si="158"/>
        <v>66.5</v>
      </c>
      <c r="F421" s="166">
        <f t="shared" si="158"/>
        <v>67.8</v>
      </c>
      <c r="G421" s="166">
        <f t="shared" si="158"/>
        <v>70.099999999999994</v>
      </c>
      <c r="H421" s="166">
        <f t="shared" si="158"/>
        <v>72.900000000000006</v>
      </c>
      <c r="I421" s="166">
        <f t="shared" si="158"/>
        <v>68.8</v>
      </c>
      <c r="J421" s="166">
        <f t="shared" si="158"/>
        <v>61.4</v>
      </c>
      <c r="K421" s="166">
        <f t="shared" si="158"/>
        <v>67.099999999999994</v>
      </c>
      <c r="L421" s="166">
        <f t="shared" si="158"/>
        <v>69.7</v>
      </c>
      <c r="M421" s="166">
        <f t="shared" si="158"/>
        <v>72.3</v>
      </c>
      <c r="N421" s="166">
        <f t="shared" si="158"/>
        <v>75.2</v>
      </c>
      <c r="O421" s="166">
        <f t="shared" si="158"/>
        <v>-1.296</v>
      </c>
      <c r="P421" s="166">
        <f t="shared" si="158"/>
        <v>-3.7959999999999998</v>
      </c>
      <c r="Q421" s="166">
        <f t="shared" si="158"/>
        <v>-3.895</v>
      </c>
      <c r="R421" s="166">
        <f t="shared" si="158"/>
        <v>-4.0949999999999998</v>
      </c>
      <c r="S421" s="166">
        <f t="shared" si="158"/>
        <v>-4.194</v>
      </c>
      <c r="T421" s="166">
        <f t="shared" si="158"/>
        <v>-4.3940000000000001</v>
      </c>
      <c r="U421" s="166">
        <f t="shared" si="158"/>
        <v>212.5</v>
      </c>
      <c r="V421" s="166">
        <f t="shared" si="158"/>
        <v>211.1</v>
      </c>
      <c r="W421" s="166">
        <f t="shared" si="158"/>
        <v>210.9</v>
      </c>
      <c r="X421" s="166">
        <f t="shared" si="158"/>
        <v>210.9</v>
      </c>
      <c r="Y421" s="166">
        <f t="shared" si="158"/>
        <v>210.9</v>
      </c>
      <c r="Z421" s="166">
        <f t="shared" si="158"/>
        <v>210.9</v>
      </c>
      <c r="AA421" s="82">
        <f t="shared" ref="AA421:AF421" si="159">AG421/U421/12*1000*1000</f>
        <v>21710.980392156864</v>
      </c>
      <c r="AB421" s="82">
        <f t="shared" si="159"/>
        <v>24119.690510026841</v>
      </c>
      <c r="AC421" s="82">
        <f t="shared" si="159"/>
        <v>26522.838628101785</v>
      </c>
      <c r="AD421" s="82">
        <f t="shared" si="159"/>
        <v>27566.382171645328</v>
      </c>
      <c r="AE421" s="82">
        <f t="shared" si="159"/>
        <v>28615.062430851907</v>
      </c>
      <c r="AF421" s="82">
        <f t="shared" si="159"/>
        <v>29784.653074126756</v>
      </c>
      <c r="AG421" s="166">
        <f t="shared" ref="AG421:AL421" si="160">AG423+AG427+AG429</f>
        <v>55.363</v>
      </c>
      <c r="AH421" s="166">
        <f t="shared" si="160"/>
        <v>61.1</v>
      </c>
      <c r="AI421" s="166">
        <f t="shared" si="160"/>
        <v>67.123999999999995</v>
      </c>
      <c r="AJ421" s="166">
        <f t="shared" si="160"/>
        <v>69.765000000000001</v>
      </c>
      <c r="AK421" s="166">
        <f t="shared" si="160"/>
        <v>72.419000000000011</v>
      </c>
      <c r="AL421" s="166">
        <f t="shared" si="160"/>
        <v>75.378999999999991</v>
      </c>
    </row>
    <row r="422" spans="1:38" ht="15.75" x14ac:dyDescent="0.2">
      <c r="A422" s="77" t="s">
        <v>208</v>
      </c>
      <c r="B422" s="77"/>
      <c r="C422" s="167"/>
      <c r="D422" s="167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78"/>
      <c r="AB422" s="78"/>
      <c r="AC422" s="78"/>
      <c r="AD422" s="78"/>
      <c r="AE422" s="78"/>
      <c r="AF422" s="78"/>
      <c r="AG422" s="167"/>
      <c r="AH422" s="167"/>
      <c r="AI422" s="167"/>
      <c r="AJ422" s="167"/>
      <c r="AK422" s="167"/>
      <c r="AL422" s="167"/>
    </row>
    <row r="423" spans="1:38" ht="31.5" x14ac:dyDescent="0.2">
      <c r="A423" s="79" t="s">
        <v>341</v>
      </c>
      <c r="B423" s="79"/>
      <c r="C423" s="88">
        <f>C424+C425+C426</f>
        <v>60.8</v>
      </c>
      <c r="D423" s="88">
        <f t="shared" ref="D423:N423" si="161">D424+D425+D426</f>
        <v>65.100000000000009</v>
      </c>
      <c r="E423" s="88">
        <f t="shared" si="161"/>
        <v>66.5</v>
      </c>
      <c r="F423" s="88">
        <f t="shared" si="161"/>
        <v>67.8</v>
      </c>
      <c r="G423" s="88">
        <f t="shared" si="161"/>
        <v>70.099999999999994</v>
      </c>
      <c r="H423" s="88">
        <f t="shared" si="161"/>
        <v>72.900000000000006</v>
      </c>
      <c r="I423" s="88">
        <f t="shared" si="161"/>
        <v>59.6</v>
      </c>
      <c r="J423" s="88">
        <f t="shared" si="161"/>
        <v>61.4</v>
      </c>
      <c r="K423" s="88">
        <f t="shared" si="161"/>
        <v>67.099999999999994</v>
      </c>
      <c r="L423" s="88">
        <f t="shared" si="161"/>
        <v>69.7</v>
      </c>
      <c r="M423" s="88">
        <f t="shared" si="161"/>
        <v>72.3</v>
      </c>
      <c r="N423" s="88">
        <f t="shared" si="161"/>
        <v>75.2</v>
      </c>
      <c r="O423" s="88">
        <f>O424+O425+O426</f>
        <v>-1.3</v>
      </c>
      <c r="P423" s="88">
        <f t="shared" ref="P423" si="162">P424+P425+P426</f>
        <v>-3.8</v>
      </c>
      <c r="Q423" s="88">
        <f t="shared" ref="Q423" si="163">Q424+Q425+Q426</f>
        <v>-3.9</v>
      </c>
      <c r="R423" s="88">
        <f t="shared" ref="R423" si="164">R424+R425+R426</f>
        <v>-4.0999999999999996</v>
      </c>
      <c r="S423" s="88">
        <f t="shared" ref="S423" si="165">S424+S425+S426</f>
        <v>-4.2</v>
      </c>
      <c r="T423" s="88">
        <f t="shared" ref="T423" si="166">T424+T425+T426</f>
        <v>-4.4000000000000004</v>
      </c>
      <c r="U423" s="88">
        <f t="shared" ref="U423" si="167">U424+U425+U426</f>
        <v>203.5</v>
      </c>
      <c r="V423" s="88">
        <f t="shared" ref="V423" si="168">V424+V425+V426</f>
        <v>211.1</v>
      </c>
      <c r="W423" s="88">
        <f t="shared" ref="W423" si="169">W424+W425+W426</f>
        <v>210.9</v>
      </c>
      <c r="X423" s="88">
        <f t="shared" ref="X423" si="170">X424+X425+X426</f>
        <v>210.9</v>
      </c>
      <c r="Y423" s="88">
        <f t="shared" ref="Y423" si="171">Y424+Y425+Y426</f>
        <v>210.9</v>
      </c>
      <c r="Z423" s="88">
        <f t="shared" ref="Z423" si="172">Z424+Z425+Z426</f>
        <v>210.9</v>
      </c>
      <c r="AA423" s="80">
        <f t="shared" ref="AA423:AF427" si="173">AG423/U423/12*1000*1000</f>
        <v>21662.57166257166</v>
      </c>
      <c r="AB423" s="80">
        <f t="shared" si="173"/>
        <v>24119.690510026841</v>
      </c>
      <c r="AC423" s="80">
        <f t="shared" si="173"/>
        <v>26522.838628101785</v>
      </c>
      <c r="AD423" s="80">
        <f t="shared" si="173"/>
        <v>27566.382171645328</v>
      </c>
      <c r="AE423" s="80">
        <f t="shared" si="173"/>
        <v>28615.062430851907</v>
      </c>
      <c r="AF423" s="80">
        <f t="shared" si="173"/>
        <v>29784.653074126756</v>
      </c>
      <c r="AG423" s="88">
        <f>AG424+AG425+AG426</f>
        <v>52.9</v>
      </c>
      <c r="AH423" s="88">
        <f t="shared" ref="AH423:AL423" si="174">AH424+AH425+AH426</f>
        <v>61.1</v>
      </c>
      <c r="AI423" s="88">
        <f t="shared" si="174"/>
        <v>67.123999999999995</v>
      </c>
      <c r="AJ423" s="88">
        <f t="shared" si="174"/>
        <v>69.765000000000001</v>
      </c>
      <c r="AK423" s="88">
        <f t="shared" si="174"/>
        <v>72.419000000000011</v>
      </c>
      <c r="AL423" s="88">
        <f t="shared" si="174"/>
        <v>75.378999999999991</v>
      </c>
    </row>
    <row r="424" spans="1:38" ht="15.75" x14ac:dyDescent="0.2">
      <c r="A424" s="72" t="s">
        <v>296</v>
      </c>
      <c r="B424" s="72" t="s">
        <v>297</v>
      </c>
      <c r="C424" s="87">
        <v>0</v>
      </c>
      <c r="D424" s="87">
        <v>0</v>
      </c>
      <c r="E424" s="87">
        <v>0</v>
      </c>
      <c r="F424" s="87">
        <v>0</v>
      </c>
      <c r="G424" s="87">
        <v>0</v>
      </c>
      <c r="H424" s="87">
        <v>0</v>
      </c>
      <c r="I424" s="87">
        <v>0</v>
      </c>
      <c r="J424" s="87">
        <v>0</v>
      </c>
      <c r="K424" s="87">
        <v>0</v>
      </c>
      <c r="L424" s="87">
        <v>0</v>
      </c>
      <c r="M424" s="87">
        <v>0</v>
      </c>
      <c r="N424" s="87">
        <v>0</v>
      </c>
      <c r="O424" s="87">
        <v>0</v>
      </c>
      <c r="P424" s="87">
        <v>0</v>
      </c>
      <c r="Q424" s="87">
        <v>0</v>
      </c>
      <c r="R424" s="87">
        <v>0</v>
      </c>
      <c r="S424" s="87">
        <v>0</v>
      </c>
      <c r="T424" s="87">
        <v>0</v>
      </c>
      <c r="U424" s="87">
        <v>117.5</v>
      </c>
      <c r="V424" s="87">
        <v>116.1</v>
      </c>
      <c r="W424" s="87">
        <v>115.9</v>
      </c>
      <c r="X424" s="87">
        <v>115.9</v>
      </c>
      <c r="Y424" s="87">
        <v>115.9</v>
      </c>
      <c r="Z424" s="87">
        <v>115.9</v>
      </c>
      <c r="AA424" s="73">
        <f t="shared" si="173"/>
        <v>20851.063829787232</v>
      </c>
      <c r="AB424" s="73">
        <f t="shared" si="173"/>
        <v>21892.047085845537</v>
      </c>
      <c r="AC424" s="73">
        <f t="shared" si="173"/>
        <v>25452.976704055218</v>
      </c>
      <c r="AD424" s="73">
        <f t="shared" si="173"/>
        <v>26459.591601955708</v>
      </c>
      <c r="AE424" s="73">
        <f t="shared" si="173"/>
        <v>27466.206499856202</v>
      </c>
      <c r="AF424" s="73">
        <f t="shared" si="173"/>
        <v>28616.623526028186</v>
      </c>
      <c r="AG424" s="87">
        <v>29.4</v>
      </c>
      <c r="AH424" s="87">
        <v>30.5</v>
      </c>
      <c r="AI424" s="87">
        <v>35.4</v>
      </c>
      <c r="AJ424" s="87">
        <v>36.799999999999997</v>
      </c>
      <c r="AK424" s="87">
        <v>38.200000000000003</v>
      </c>
      <c r="AL424" s="87">
        <v>39.799999999999997</v>
      </c>
    </row>
    <row r="425" spans="1:38" ht="126" x14ac:dyDescent="0.2">
      <c r="A425" s="72" t="s">
        <v>298</v>
      </c>
      <c r="B425" s="72" t="s">
        <v>299</v>
      </c>
      <c r="C425" s="87">
        <v>60.8</v>
      </c>
      <c r="D425" s="87">
        <v>62.7</v>
      </c>
      <c r="E425" s="87">
        <v>60.7</v>
      </c>
      <c r="F425" s="87">
        <v>61.8</v>
      </c>
      <c r="G425" s="87">
        <v>63.9</v>
      </c>
      <c r="H425" s="87">
        <v>66.400000000000006</v>
      </c>
      <c r="I425" s="87">
        <v>59.6</v>
      </c>
      <c r="J425" s="87">
        <v>59</v>
      </c>
      <c r="K425" s="87">
        <v>61.3</v>
      </c>
      <c r="L425" s="87">
        <v>63.7</v>
      </c>
      <c r="M425" s="87">
        <v>66.099999999999994</v>
      </c>
      <c r="N425" s="87">
        <v>68.7</v>
      </c>
      <c r="O425" s="87">
        <v>-1.3</v>
      </c>
      <c r="P425" s="87">
        <v>-3.8</v>
      </c>
      <c r="Q425" s="87">
        <v>-3.9</v>
      </c>
      <c r="R425" s="87">
        <v>-4.0999999999999996</v>
      </c>
      <c r="S425" s="87">
        <v>-4.2</v>
      </c>
      <c r="T425" s="87">
        <v>-4.4000000000000004</v>
      </c>
      <c r="U425" s="87">
        <v>86</v>
      </c>
      <c r="V425" s="87">
        <v>86</v>
      </c>
      <c r="W425" s="87">
        <v>86</v>
      </c>
      <c r="X425" s="87">
        <v>86</v>
      </c>
      <c r="Y425" s="87">
        <v>86</v>
      </c>
      <c r="Z425" s="87">
        <v>86</v>
      </c>
      <c r="AA425" s="73">
        <f t="shared" si="173"/>
        <v>22771.317829457363</v>
      </c>
      <c r="AB425" s="73">
        <f t="shared" si="173"/>
        <v>26065.891472868214</v>
      </c>
      <c r="AC425" s="73">
        <f t="shared" si="173"/>
        <v>27034.883720930233</v>
      </c>
      <c r="AD425" s="73">
        <f t="shared" si="173"/>
        <v>28100.775193798447</v>
      </c>
      <c r="AE425" s="73">
        <f t="shared" si="173"/>
        <v>29166.666666666672</v>
      </c>
      <c r="AF425" s="73">
        <f t="shared" si="173"/>
        <v>30329.457364341084</v>
      </c>
      <c r="AG425" s="87">
        <v>23.5</v>
      </c>
      <c r="AH425" s="87">
        <v>26.9</v>
      </c>
      <c r="AI425" s="87">
        <v>27.9</v>
      </c>
      <c r="AJ425" s="87">
        <v>29</v>
      </c>
      <c r="AK425" s="87">
        <v>30.1</v>
      </c>
      <c r="AL425" s="87">
        <v>31.3</v>
      </c>
    </row>
    <row r="426" spans="1:38" ht="15.75" x14ac:dyDescent="0.2">
      <c r="A426" s="72" t="s">
        <v>462</v>
      </c>
      <c r="B426" s="72" t="s">
        <v>287</v>
      </c>
      <c r="C426" s="87">
        <v>0</v>
      </c>
      <c r="D426" s="87">
        <v>2.4</v>
      </c>
      <c r="E426" s="87">
        <v>5.8</v>
      </c>
      <c r="F426" s="87">
        <v>6</v>
      </c>
      <c r="G426" s="87">
        <v>6.2</v>
      </c>
      <c r="H426" s="87">
        <v>6.5</v>
      </c>
      <c r="I426" s="87">
        <v>0</v>
      </c>
      <c r="J426" s="87">
        <v>2.4</v>
      </c>
      <c r="K426" s="87">
        <v>5.8</v>
      </c>
      <c r="L426" s="87">
        <v>6</v>
      </c>
      <c r="M426" s="87">
        <v>6.2</v>
      </c>
      <c r="N426" s="87">
        <v>6.5</v>
      </c>
      <c r="O426" s="87">
        <v>0</v>
      </c>
      <c r="P426" s="87">
        <v>0</v>
      </c>
      <c r="Q426" s="87">
        <v>0</v>
      </c>
      <c r="R426" s="87">
        <v>0</v>
      </c>
      <c r="S426" s="87">
        <v>0</v>
      </c>
      <c r="T426" s="87">
        <v>0</v>
      </c>
      <c r="U426" s="87">
        <v>0</v>
      </c>
      <c r="V426" s="87">
        <v>9</v>
      </c>
      <c r="W426" s="87">
        <v>9</v>
      </c>
      <c r="X426" s="87">
        <v>9</v>
      </c>
      <c r="Y426" s="87">
        <v>9</v>
      </c>
      <c r="Z426" s="87">
        <v>9</v>
      </c>
      <c r="AA426" s="73"/>
      <c r="AB426" s="73"/>
      <c r="AC426" s="73"/>
      <c r="AD426" s="73"/>
      <c r="AE426" s="73"/>
      <c r="AF426" s="73"/>
      <c r="AG426" s="87">
        <v>0</v>
      </c>
      <c r="AH426" s="87">
        <v>3.7</v>
      </c>
      <c r="AI426" s="87">
        <v>3.8239999999999998</v>
      </c>
      <c r="AJ426" s="87">
        <v>3.9649999999999999</v>
      </c>
      <c r="AK426" s="87">
        <v>4.1189999999999998</v>
      </c>
      <c r="AL426" s="87">
        <v>4.2789999999999999</v>
      </c>
    </row>
    <row r="427" spans="1:38" ht="15.75" x14ac:dyDescent="0.2">
      <c r="A427" s="79" t="s">
        <v>342</v>
      </c>
      <c r="B427" s="79"/>
      <c r="C427" s="88">
        <v>0</v>
      </c>
      <c r="D427" s="88">
        <v>0</v>
      </c>
      <c r="E427" s="88">
        <v>0</v>
      </c>
      <c r="F427" s="88">
        <v>0</v>
      </c>
      <c r="G427" s="88">
        <v>0</v>
      </c>
      <c r="H427" s="88">
        <v>0</v>
      </c>
      <c r="I427" s="88">
        <v>0</v>
      </c>
      <c r="J427" s="88">
        <v>0</v>
      </c>
      <c r="K427" s="88">
        <v>0</v>
      </c>
      <c r="L427" s="88">
        <v>0</v>
      </c>
      <c r="M427" s="88">
        <v>0</v>
      </c>
      <c r="N427" s="88">
        <v>0</v>
      </c>
      <c r="O427" s="88">
        <v>0</v>
      </c>
      <c r="P427" s="88">
        <v>0</v>
      </c>
      <c r="Q427" s="88">
        <v>0</v>
      </c>
      <c r="R427" s="88">
        <v>0</v>
      </c>
      <c r="S427" s="88">
        <v>0</v>
      </c>
      <c r="T427" s="88">
        <v>0</v>
      </c>
      <c r="U427" s="88">
        <v>0</v>
      </c>
      <c r="V427" s="88">
        <v>0</v>
      </c>
      <c r="W427" s="88">
        <v>0</v>
      </c>
      <c r="X427" s="88">
        <v>0</v>
      </c>
      <c r="Y427" s="88">
        <v>0</v>
      </c>
      <c r="Z427" s="88">
        <v>0</v>
      </c>
      <c r="AA427" s="80" t="e">
        <f t="shared" si="173"/>
        <v>#DIV/0!</v>
      </c>
      <c r="AB427" s="80" t="e">
        <f t="shared" si="173"/>
        <v>#DIV/0!</v>
      </c>
      <c r="AC427" s="80" t="e">
        <f t="shared" si="173"/>
        <v>#DIV/0!</v>
      </c>
      <c r="AD427" s="80" t="e">
        <f t="shared" si="173"/>
        <v>#DIV/0!</v>
      </c>
      <c r="AE427" s="80" t="e">
        <f t="shared" si="173"/>
        <v>#DIV/0!</v>
      </c>
      <c r="AF427" s="80" t="e">
        <f t="shared" si="173"/>
        <v>#DIV/0!</v>
      </c>
      <c r="AG427" s="88">
        <v>0</v>
      </c>
      <c r="AH427" s="88">
        <v>0</v>
      </c>
      <c r="AI427" s="88">
        <v>0</v>
      </c>
      <c r="AJ427" s="88">
        <v>0</v>
      </c>
      <c r="AK427" s="88">
        <v>0</v>
      </c>
      <c r="AL427" s="88">
        <v>0</v>
      </c>
    </row>
    <row r="428" spans="1:38" ht="15.75" x14ac:dyDescent="0.2">
      <c r="A428" s="72"/>
      <c r="B428" s="72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73"/>
      <c r="AB428" s="73"/>
      <c r="AC428" s="73"/>
      <c r="AD428" s="73"/>
      <c r="AE428" s="73"/>
      <c r="AF428" s="73"/>
      <c r="AG428" s="87"/>
      <c r="AH428" s="87"/>
      <c r="AI428" s="87"/>
      <c r="AJ428" s="87"/>
      <c r="AK428" s="87"/>
      <c r="AL428" s="87"/>
    </row>
    <row r="429" spans="1:38" ht="15.75" x14ac:dyDescent="0.2">
      <c r="A429" s="79" t="s">
        <v>343</v>
      </c>
      <c r="B429" s="79"/>
      <c r="C429" s="88">
        <f>C430</f>
        <v>9.1999999999999993</v>
      </c>
      <c r="D429" s="88">
        <f t="shared" ref="D429:Z429" si="175">D430</f>
        <v>0</v>
      </c>
      <c r="E429" s="88">
        <f t="shared" si="175"/>
        <v>0</v>
      </c>
      <c r="F429" s="88">
        <f t="shared" si="175"/>
        <v>0</v>
      </c>
      <c r="G429" s="88">
        <f t="shared" si="175"/>
        <v>0</v>
      </c>
      <c r="H429" s="88">
        <f t="shared" si="175"/>
        <v>0</v>
      </c>
      <c r="I429" s="88">
        <f t="shared" si="175"/>
        <v>9.1999999999999993</v>
      </c>
      <c r="J429" s="88">
        <f t="shared" si="175"/>
        <v>0</v>
      </c>
      <c r="K429" s="88">
        <f t="shared" si="175"/>
        <v>0</v>
      </c>
      <c r="L429" s="88">
        <f t="shared" si="175"/>
        <v>0</v>
      </c>
      <c r="M429" s="88">
        <f t="shared" si="175"/>
        <v>0</v>
      </c>
      <c r="N429" s="88">
        <f t="shared" si="175"/>
        <v>0</v>
      </c>
      <c r="O429" s="88">
        <f t="shared" si="175"/>
        <v>4.0000000000000001E-3</v>
      </c>
      <c r="P429" s="88">
        <f t="shared" si="175"/>
        <v>4.0000000000000001E-3</v>
      </c>
      <c r="Q429" s="88">
        <f t="shared" si="175"/>
        <v>5.0000000000000001E-3</v>
      </c>
      <c r="R429" s="88">
        <f t="shared" si="175"/>
        <v>5.0000000000000001E-3</v>
      </c>
      <c r="S429" s="88">
        <f t="shared" si="175"/>
        <v>6.0000000000000001E-3</v>
      </c>
      <c r="T429" s="88">
        <f t="shared" si="175"/>
        <v>6.0000000000000001E-3</v>
      </c>
      <c r="U429" s="88">
        <f t="shared" si="175"/>
        <v>9</v>
      </c>
      <c r="V429" s="88">
        <f t="shared" si="175"/>
        <v>0</v>
      </c>
      <c r="W429" s="88">
        <f t="shared" si="175"/>
        <v>0</v>
      </c>
      <c r="X429" s="88">
        <f t="shared" si="175"/>
        <v>0</v>
      </c>
      <c r="Y429" s="88">
        <f t="shared" si="175"/>
        <v>0</v>
      </c>
      <c r="Z429" s="88">
        <f t="shared" si="175"/>
        <v>0</v>
      </c>
      <c r="AA429" s="80">
        <f t="shared" ref="AA429:AF430" si="176">AG429/U429/12*1000*1000</f>
        <v>22805.555555555555</v>
      </c>
      <c r="AB429" s="80" t="e">
        <f t="shared" si="176"/>
        <v>#DIV/0!</v>
      </c>
      <c r="AC429" s="80" t="e">
        <f t="shared" si="176"/>
        <v>#DIV/0!</v>
      </c>
      <c r="AD429" s="80" t="e">
        <f t="shared" si="176"/>
        <v>#DIV/0!</v>
      </c>
      <c r="AE429" s="80" t="e">
        <f t="shared" si="176"/>
        <v>#DIV/0!</v>
      </c>
      <c r="AF429" s="80" t="e">
        <f t="shared" si="176"/>
        <v>#DIV/0!</v>
      </c>
      <c r="AG429" s="88">
        <f t="shared" ref="AG429:AL429" si="177">AG430</f>
        <v>2.4630000000000001</v>
      </c>
      <c r="AH429" s="88">
        <f t="shared" si="177"/>
        <v>0</v>
      </c>
      <c r="AI429" s="88">
        <f t="shared" si="177"/>
        <v>0</v>
      </c>
      <c r="AJ429" s="88">
        <f t="shared" si="177"/>
        <v>0</v>
      </c>
      <c r="AK429" s="88">
        <f t="shared" si="177"/>
        <v>0</v>
      </c>
      <c r="AL429" s="88">
        <f t="shared" si="177"/>
        <v>0</v>
      </c>
    </row>
    <row r="430" spans="1:38" ht="15.75" x14ac:dyDescent="0.2">
      <c r="A430" s="72" t="s">
        <v>300</v>
      </c>
      <c r="B430" s="72" t="s">
        <v>287</v>
      </c>
      <c r="C430" s="87">
        <v>9.1999999999999993</v>
      </c>
      <c r="D430" s="87">
        <v>0</v>
      </c>
      <c r="E430" s="87">
        <v>0</v>
      </c>
      <c r="F430" s="87">
        <v>0</v>
      </c>
      <c r="G430" s="87">
        <v>0</v>
      </c>
      <c r="H430" s="87">
        <v>0</v>
      </c>
      <c r="I430" s="87">
        <v>9.1999999999999993</v>
      </c>
      <c r="J430" s="87">
        <v>0</v>
      </c>
      <c r="K430" s="87">
        <v>0</v>
      </c>
      <c r="L430" s="87">
        <v>0</v>
      </c>
      <c r="M430" s="87">
        <v>0</v>
      </c>
      <c r="N430" s="87">
        <v>0</v>
      </c>
      <c r="O430" s="87">
        <v>4.0000000000000001E-3</v>
      </c>
      <c r="P430" s="87">
        <v>4.0000000000000001E-3</v>
      </c>
      <c r="Q430" s="87">
        <v>5.0000000000000001E-3</v>
      </c>
      <c r="R430" s="87">
        <v>5.0000000000000001E-3</v>
      </c>
      <c r="S430" s="87">
        <v>6.0000000000000001E-3</v>
      </c>
      <c r="T430" s="87">
        <v>6.0000000000000001E-3</v>
      </c>
      <c r="U430" s="87">
        <v>9</v>
      </c>
      <c r="V430" s="87">
        <v>0</v>
      </c>
      <c r="W430" s="87">
        <v>0</v>
      </c>
      <c r="X430" s="87">
        <v>0</v>
      </c>
      <c r="Y430" s="87">
        <v>0</v>
      </c>
      <c r="Z430" s="87">
        <v>0</v>
      </c>
      <c r="AA430" s="73">
        <f t="shared" si="176"/>
        <v>22805.555555555555</v>
      </c>
      <c r="AB430" s="73" t="e">
        <f t="shared" si="176"/>
        <v>#DIV/0!</v>
      </c>
      <c r="AC430" s="73" t="e">
        <f t="shared" si="176"/>
        <v>#DIV/0!</v>
      </c>
      <c r="AD430" s="73" t="e">
        <f t="shared" si="176"/>
        <v>#DIV/0!</v>
      </c>
      <c r="AE430" s="73" t="e">
        <f t="shared" si="176"/>
        <v>#DIV/0!</v>
      </c>
      <c r="AF430" s="73" t="e">
        <f t="shared" si="176"/>
        <v>#DIV/0!</v>
      </c>
      <c r="AG430" s="87">
        <v>2.4630000000000001</v>
      </c>
      <c r="AH430" s="87">
        <v>0</v>
      </c>
      <c r="AI430" s="87">
        <v>0</v>
      </c>
      <c r="AJ430" s="87">
        <v>0</v>
      </c>
      <c r="AK430" s="87">
        <v>0</v>
      </c>
      <c r="AL430" s="87">
        <v>0</v>
      </c>
    </row>
    <row r="431" spans="1:38" ht="15.75" x14ac:dyDescent="0.2">
      <c r="A431" s="72"/>
      <c r="B431" s="72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73"/>
      <c r="AB431" s="73"/>
      <c r="AC431" s="73"/>
      <c r="AD431" s="73"/>
      <c r="AE431" s="73"/>
      <c r="AF431" s="73"/>
      <c r="AG431" s="87"/>
      <c r="AH431" s="87"/>
      <c r="AI431" s="87"/>
      <c r="AJ431" s="87"/>
      <c r="AK431" s="87"/>
      <c r="AL431" s="87"/>
    </row>
    <row r="432" spans="1:38" ht="84" customHeight="1" x14ac:dyDescent="0.2">
      <c r="A432" s="85" t="s">
        <v>388</v>
      </c>
      <c r="B432" s="85"/>
      <c r="C432" s="166">
        <f t="shared" ref="C432:Z432" si="178">SUM(C434:C434)</f>
        <v>0</v>
      </c>
      <c r="D432" s="166">
        <f t="shared" si="178"/>
        <v>0</v>
      </c>
      <c r="E432" s="166">
        <f t="shared" si="178"/>
        <v>0</v>
      </c>
      <c r="F432" s="166">
        <f t="shared" si="178"/>
        <v>0</v>
      </c>
      <c r="G432" s="166">
        <f t="shared" si="178"/>
        <v>0</v>
      </c>
      <c r="H432" s="166">
        <f t="shared" si="178"/>
        <v>0</v>
      </c>
      <c r="I432" s="166">
        <f t="shared" si="178"/>
        <v>0</v>
      </c>
      <c r="J432" s="166">
        <f t="shared" si="178"/>
        <v>0</v>
      </c>
      <c r="K432" s="166">
        <f t="shared" si="178"/>
        <v>0</v>
      </c>
      <c r="L432" s="166">
        <f t="shared" si="178"/>
        <v>0</v>
      </c>
      <c r="M432" s="166">
        <f t="shared" si="178"/>
        <v>0</v>
      </c>
      <c r="N432" s="166">
        <f t="shared" si="178"/>
        <v>0</v>
      </c>
      <c r="O432" s="166">
        <f t="shared" si="178"/>
        <v>0</v>
      </c>
      <c r="P432" s="166">
        <f t="shared" si="178"/>
        <v>0</v>
      </c>
      <c r="Q432" s="166">
        <f t="shared" si="178"/>
        <v>0</v>
      </c>
      <c r="R432" s="166">
        <f t="shared" si="178"/>
        <v>0</v>
      </c>
      <c r="S432" s="166">
        <f t="shared" si="178"/>
        <v>0</v>
      </c>
      <c r="T432" s="166">
        <f t="shared" si="178"/>
        <v>0</v>
      </c>
      <c r="U432" s="166">
        <f t="shared" si="178"/>
        <v>0</v>
      </c>
      <c r="V432" s="166">
        <f t="shared" si="178"/>
        <v>0</v>
      </c>
      <c r="W432" s="166">
        <f t="shared" si="178"/>
        <v>0</v>
      </c>
      <c r="X432" s="166">
        <f t="shared" si="178"/>
        <v>0</v>
      </c>
      <c r="Y432" s="166">
        <f t="shared" si="178"/>
        <v>0</v>
      </c>
      <c r="Z432" s="166">
        <f t="shared" si="178"/>
        <v>0</v>
      </c>
      <c r="AA432" s="82" t="e">
        <f t="shared" ref="AA432:AF432" si="179">AVERAGE(AA434:AA434)</f>
        <v>#DIV/0!</v>
      </c>
      <c r="AB432" s="82" t="e">
        <f t="shared" si="179"/>
        <v>#DIV/0!</v>
      </c>
      <c r="AC432" s="82" t="e">
        <f t="shared" si="179"/>
        <v>#DIV/0!</v>
      </c>
      <c r="AD432" s="82" t="e">
        <f t="shared" si="179"/>
        <v>#DIV/0!</v>
      </c>
      <c r="AE432" s="82" t="e">
        <f t="shared" si="179"/>
        <v>#DIV/0!</v>
      </c>
      <c r="AF432" s="82" t="e">
        <f t="shared" si="179"/>
        <v>#DIV/0!</v>
      </c>
      <c r="AG432" s="166">
        <f t="shared" ref="AG432:AL432" si="180">SUM(AG434:AG434)</f>
        <v>0</v>
      </c>
      <c r="AH432" s="166">
        <f t="shared" si="180"/>
        <v>0</v>
      </c>
      <c r="AI432" s="166">
        <f t="shared" si="180"/>
        <v>0</v>
      </c>
      <c r="AJ432" s="166">
        <f t="shared" si="180"/>
        <v>0</v>
      </c>
      <c r="AK432" s="166">
        <f t="shared" si="180"/>
        <v>0</v>
      </c>
      <c r="AL432" s="166">
        <f t="shared" si="180"/>
        <v>0</v>
      </c>
    </row>
    <row r="433" spans="1:39" ht="15.75" x14ac:dyDescent="0.2">
      <c r="A433" s="77" t="s">
        <v>208</v>
      </c>
      <c r="B433" s="77"/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78"/>
      <c r="AB433" s="78"/>
      <c r="AC433" s="78"/>
      <c r="AD433" s="78"/>
      <c r="AE433" s="78"/>
      <c r="AF433" s="78"/>
      <c r="AG433" s="167"/>
      <c r="AH433" s="167"/>
      <c r="AI433" s="167"/>
      <c r="AJ433" s="167"/>
      <c r="AK433" s="167"/>
      <c r="AL433" s="167"/>
    </row>
    <row r="434" spans="1:39" ht="15.75" x14ac:dyDescent="0.2">
      <c r="A434" s="72"/>
      <c r="B434" s="72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73"/>
      <c r="AB434" s="73"/>
      <c r="AC434" s="73"/>
      <c r="AD434" s="73"/>
      <c r="AE434" s="73"/>
      <c r="AF434" s="73"/>
      <c r="AG434" s="87"/>
      <c r="AH434" s="87"/>
      <c r="AI434" s="87"/>
      <c r="AJ434" s="87"/>
      <c r="AK434" s="87"/>
      <c r="AL434" s="87"/>
    </row>
    <row r="435" spans="1:39" s="30" customFormat="1" ht="15.75" x14ac:dyDescent="0.2">
      <c r="A435" s="85" t="s">
        <v>387</v>
      </c>
      <c r="B435" s="85"/>
      <c r="C435" s="166">
        <f>C437+C440+C442</f>
        <v>318.09999999999997</v>
      </c>
      <c r="D435" s="166">
        <f t="shared" ref="D435:Z435" si="181">D437+D440+D442</f>
        <v>540</v>
      </c>
      <c r="E435" s="166">
        <f t="shared" si="181"/>
        <v>576.79999999999995</v>
      </c>
      <c r="F435" s="166">
        <f t="shared" si="181"/>
        <v>601</v>
      </c>
      <c r="G435" s="166">
        <f t="shared" si="181"/>
        <v>627.4</v>
      </c>
      <c r="H435" s="166">
        <f t="shared" si="181"/>
        <v>655.7</v>
      </c>
      <c r="I435" s="166">
        <f t="shared" si="181"/>
        <v>364.4</v>
      </c>
      <c r="J435" s="166">
        <f t="shared" si="181"/>
        <v>556.70000000000005</v>
      </c>
      <c r="K435" s="166">
        <f t="shared" si="181"/>
        <v>576.79999999999995</v>
      </c>
      <c r="L435" s="166">
        <f t="shared" si="181"/>
        <v>601</v>
      </c>
      <c r="M435" s="166">
        <f t="shared" si="181"/>
        <v>627.4</v>
      </c>
      <c r="N435" s="166">
        <f t="shared" si="181"/>
        <v>655.7</v>
      </c>
      <c r="O435" s="166">
        <f t="shared" si="181"/>
        <v>36.700000000000003</v>
      </c>
      <c r="P435" s="166">
        <f t="shared" si="181"/>
        <v>97</v>
      </c>
      <c r="Q435" s="166">
        <f t="shared" si="181"/>
        <v>115.4</v>
      </c>
      <c r="R435" s="166">
        <f t="shared" si="181"/>
        <v>102.2</v>
      </c>
      <c r="S435" s="166">
        <f t="shared" si="181"/>
        <v>81.7</v>
      </c>
      <c r="T435" s="166">
        <f t="shared" si="181"/>
        <v>59</v>
      </c>
      <c r="U435" s="166">
        <f t="shared" si="181"/>
        <v>178</v>
      </c>
      <c r="V435" s="166">
        <f t="shared" si="181"/>
        <v>162</v>
      </c>
      <c r="W435" s="166">
        <f t="shared" si="181"/>
        <v>162</v>
      </c>
      <c r="X435" s="166">
        <f t="shared" si="181"/>
        <v>162</v>
      </c>
      <c r="Y435" s="166">
        <f t="shared" si="181"/>
        <v>162</v>
      </c>
      <c r="Z435" s="166">
        <f t="shared" si="181"/>
        <v>162</v>
      </c>
      <c r="AA435" s="82">
        <f t="shared" ref="AA435:AF435" si="182">AG435/U435/12*1000*1000</f>
        <v>35402.153558052436</v>
      </c>
      <c r="AB435" s="82">
        <f t="shared" si="182"/>
        <v>48559.670781893001</v>
      </c>
      <c r="AC435" s="82">
        <f t="shared" si="182"/>
        <v>50617.283950617282</v>
      </c>
      <c r="AD435" s="82">
        <f t="shared" si="182"/>
        <v>52623.456790123448</v>
      </c>
      <c r="AE435" s="82">
        <f t="shared" si="182"/>
        <v>54732.510288065838</v>
      </c>
      <c r="AF435" s="82">
        <f t="shared" si="182"/>
        <v>56944.444444444445</v>
      </c>
      <c r="AG435" s="166">
        <f t="shared" ref="AG435:AL435" si="183">AG437+AG440+AG442</f>
        <v>75.619</v>
      </c>
      <c r="AH435" s="166">
        <f t="shared" si="183"/>
        <v>94.4</v>
      </c>
      <c r="AI435" s="166">
        <f t="shared" si="183"/>
        <v>98.4</v>
      </c>
      <c r="AJ435" s="166">
        <f t="shared" si="183"/>
        <v>102.3</v>
      </c>
      <c r="AK435" s="166">
        <f t="shared" si="183"/>
        <v>106.4</v>
      </c>
      <c r="AL435" s="166">
        <f t="shared" si="183"/>
        <v>110.7</v>
      </c>
    </row>
    <row r="436" spans="1:39" ht="15.75" x14ac:dyDescent="0.2">
      <c r="A436" s="77" t="s">
        <v>208</v>
      </c>
      <c r="B436" s="77"/>
      <c r="C436" s="167"/>
      <c r="D436" s="167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78"/>
      <c r="AB436" s="78"/>
      <c r="AC436" s="78"/>
      <c r="AD436" s="78"/>
      <c r="AE436" s="78"/>
      <c r="AF436" s="78"/>
      <c r="AG436" s="167"/>
      <c r="AH436" s="167"/>
      <c r="AI436" s="167"/>
      <c r="AJ436" s="167"/>
      <c r="AK436" s="167"/>
      <c r="AL436" s="167"/>
    </row>
    <row r="437" spans="1:39" ht="31.5" x14ac:dyDescent="0.2">
      <c r="A437" s="79" t="s">
        <v>341</v>
      </c>
      <c r="B437" s="79"/>
      <c r="C437" s="88">
        <f>SUM(C438:C439)</f>
        <v>318.09999999999997</v>
      </c>
      <c r="D437" s="88">
        <f t="shared" ref="D437:Z437" si="184">SUM(D438:D439)</f>
        <v>540</v>
      </c>
      <c r="E437" s="88">
        <f t="shared" si="184"/>
        <v>576.79999999999995</v>
      </c>
      <c r="F437" s="88">
        <f t="shared" si="184"/>
        <v>601</v>
      </c>
      <c r="G437" s="88">
        <f t="shared" si="184"/>
        <v>627.4</v>
      </c>
      <c r="H437" s="88">
        <f t="shared" si="184"/>
        <v>655.7</v>
      </c>
      <c r="I437" s="88">
        <f t="shared" si="184"/>
        <v>364.4</v>
      </c>
      <c r="J437" s="88">
        <f t="shared" si="184"/>
        <v>556.70000000000005</v>
      </c>
      <c r="K437" s="88">
        <f t="shared" si="184"/>
        <v>576.79999999999995</v>
      </c>
      <c r="L437" s="88">
        <f t="shared" si="184"/>
        <v>601</v>
      </c>
      <c r="M437" s="88">
        <f t="shared" si="184"/>
        <v>627.4</v>
      </c>
      <c r="N437" s="88">
        <f t="shared" si="184"/>
        <v>655.7</v>
      </c>
      <c r="O437" s="88">
        <f t="shared" si="184"/>
        <v>36.700000000000003</v>
      </c>
      <c r="P437" s="88">
        <f t="shared" si="184"/>
        <v>97</v>
      </c>
      <c r="Q437" s="88">
        <f t="shared" si="184"/>
        <v>115.4</v>
      </c>
      <c r="R437" s="88">
        <f t="shared" si="184"/>
        <v>102.2</v>
      </c>
      <c r="S437" s="88">
        <f t="shared" si="184"/>
        <v>81.7</v>
      </c>
      <c r="T437" s="88">
        <f t="shared" si="184"/>
        <v>59</v>
      </c>
      <c r="U437" s="88">
        <f t="shared" si="184"/>
        <v>178</v>
      </c>
      <c r="V437" s="88">
        <f t="shared" si="184"/>
        <v>162</v>
      </c>
      <c r="W437" s="88">
        <f t="shared" si="184"/>
        <v>162</v>
      </c>
      <c r="X437" s="88">
        <f t="shared" si="184"/>
        <v>162</v>
      </c>
      <c r="Y437" s="88">
        <f t="shared" si="184"/>
        <v>162</v>
      </c>
      <c r="Z437" s="88">
        <f t="shared" si="184"/>
        <v>162</v>
      </c>
      <c r="AA437" s="80">
        <f t="shared" ref="AA437:AF440" si="185">AG437/U437/12*1000*1000</f>
        <v>35402.153558052436</v>
      </c>
      <c r="AB437" s="80">
        <f t="shared" si="185"/>
        <v>48559.670781893001</v>
      </c>
      <c r="AC437" s="80">
        <f t="shared" si="185"/>
        <v>50617.283950617282</v>
      </c>
      <c r="AD437" s="80">
        <f t="shared" si="185"/>
        <v>52623.456790123448</v>
      </c>
      <c r="AE437" s="80">
        <f t="shared" si="185"/>
        <v>54732.510288065838</v>
      </c>
      <c r="AF437" s="80">
        <f t="shared" si="185"/>
        <v>56944.444444444445</v>
      </c>
      <c r="AG437" s="88">
        <f t="shared" ref="AG437:AL437" si="186">SUM(AG438:AG439)</f>
        <v>75.619</v>
      </c>
      <c r="AH437" s="88">
        <f t="shared" si="186"/>
        <v>94.4</v>
      </c>
      <c r="AI437" s="88">
        <f t="shared" si="186"/>
        <v>98.4</v>
      </c>
      <c r="AJ437" s="88">
        <f t="shared" si="186"/>
        <v>102.3</v>
      </c>
      <c r="AK437" s="88">
        <f t="shared" si="186"/>
        <v>106.4</v>
      </c>
      <c r="AL437" s="88">
        <f t="shared" si="186"/>
        <v>110.7</v>
      </c>
    </row>
    <row r="438" spans="1:39" ht="63" x14ac:dyDescent="0.2">
      <c r="A438" s="72" t="s">
        <v>281</v>
      </c>
      <c r="B438" s="72" t="s">
        <v>282</v>
      </c>
      <c r="C438" s="230">
        <v>312.39999999999998</v>
      </c>
      <c r="D438" s="230">
        <v>540</v>
      </c>
      <c r="E438" s="230">
        <v>576.79999999999995</v>
      </c>
      <c r="F438" s="230">
        <v>601</v>
      </c>
      <c r="G438" s="230">
        <v>627.4</v>
      </c>
      <c r="H438" s="230">
        <v>655.7</v>
      </c>
      <c r="I438" s="230">
        <v>357.2</v>
      </c>
      <c r="J438" s="230">
        <v>556.70000000000005</v>
      </c>
      <c r="K438" s="230">
        <v>576.79999999999995</v>
      </c>
      <c r="L438" s="230">
        <v>601</v>
      </c>
      <c r="M438" s="230">
        <v>627.4</v>
      </c>
      <c r="N438" s="230">
        <v>655.7</v>
      </c>
      <c r="O438" s="230">
        <v>36.700000000000003</v>
      </c>
      <c r="P438" s="230">
        <v>97</v>
      </c>
      <c r="Q438" s="230">
        <v>115.4</v>
      </c>
      <c r="R438" s="230">
        <v>102.2</v>
      </c>
      <c r="S438" s="230">
        <v>81.7</v>
      </c>
      <c r="T438" s="230">
        <v>59</v>
      </c>
      <c r="U438" s="230">
        <v>164</v>
      </c>
      <c r="V438" s="230">
        <v>162</v>
      </c>
      <c r="W438" s="230">
        <v>162</v>
      </c>
      <c r="X438" s="230">
        <v>162</v>
      </c>
      <c r="Y438" s="230">
        <v>162</v>
      </c>
      <c r="Z438" s="230">
        <v>162</v>
      </c>
      <c r="AA438" s="73">
        <f t="shared" si="185"/>
        <v>36432.92682926829</v>
      </c>
      <c r="AB438" s="73">
        <f t="shared" si="185"/>
        <v>48559.670781893001</v>
      </c>
      <c r="AC438" s="73">
        <f t="shared" si="185"/>
        <v>50617.283950617282</v>
      </c>
      <c r="AD438" s="73">
        <f t="shared" si="185"/>
        <v>52623.456790123448</v>
      </c>
      <c r="AE438" s="73">
        <f t="shared" si="185"/>
        <v>54732.510288065838</v>
      </c>
      <c r="AF438" s="73">
        <f t="shared" si="185"/>
        <v>56944.444444444445</v>
      </c>
      <c r="AG438" s="87">
        <v>71.7</v>
      </c>
      <c r="AH438" s="87">
        <v>94.4</v>
      </c>
      <c r="AI438" s="87">
        <v>98.4</v>
      </c>
      <c r="AJ438" s="87">
        <v>102.3</v>
      </c>
      <c r="AK438" s="87">
        <v>106.4</v>
      </c>
      <c r="AL438" s="87">
        <v>110.7</v>
      </c>
    </row>
    <row r="439" spans="1:39" ht="15.75" x14ac:dyDescent="0.2">
      <c r="A439" s="72" t="s">
        <v>301</v>
      </c>
      <c r="B439" s="72" t="s">
        <v>276</v>
      </c>
      <c r="C439" s="87">
        <v>5.7</v>
      </c>
      <c r="D439" s="87">
        <v>0</v>
      </c>
      <c r="E439" s="87">
        <v>0</v>
      </c>
      <c r="F439" s="87">
        <v>0</v>
      </c>
      <c r="G439" s="87">
        <v>0</v>
      </c>
      <c r="H439" s="87">
        <v>0</v>
      </c>
      <c r="I439" s="87">
        <v>7.2</v>
      </c>
      <c r="J439" s="87">
        <v>0</v>
      </c>
      <c r="K439" s="87">
        <v>0</v>
      </c>
      <c r="L439" s="87">
        <v>0</v>
      </c>
      <c r="M439" s="87">
        <v>0</v>
      </c>
      <c r="N439" s="87">
        <v>0</v>
      </c>
      <c r="O439" s="87">
        <v>0</v>
      </c>
      <c r="P439" s="87">
        <v>0</v>
      </c>
      <c r="Q439" s="87">
        <v>0</v>
      </c>
      <c r="R439" s="87">
        <v>0</v>
      </c>
      <c r="S439" s="87">
        <v>0</v>
      </c>
      <c r="T439" s="87">
        <v>0</v>
      </c>
      <c r="U439" s="87">
        <v>14</v>
      </c>
      <c r="V439" s="87">
        <v>0</v>
      </c>
      <c r="W439" s="87">
        <v>0</v>
      </c>
      <c r="X439" s="87">
        <v>0</v>
      </c>
      <c r="Y439" s="87">
        <v>0</v>
      </c>
      <c r="Z439" s="87">
        <v>0</v>
      </c>
      <c r="AA439" s="73">
        <f t="shared" si="185"/>
        <v>23327.38095238095</v>
      </c>
      <c r="AB439" s="73" t="e">
        <f t="shared" si="185"/>
        <v>#DIV/0!</v>
      </c>
      <c r="AC439" s="73" t="e">
        <f t="shared" si="185"/>
        <v>#DIV/0!</v>
      </c>
      <c r="AD439" s="73" t="e">
        <f t="shared" si="185"/>
        <v>#DIV/0!</v>
      </c>
      <c r="AE439" s="73" t="e">
        <f t="shared" si="185"/>
        <v>#DIV/0!</v>
      </c>
      <c r="AF439" s="73" t="e">
        <f t="shared" si="185"/>
        <v>#DIV/0!</v>
      </c>
      <c r="AG439" s="87">
        <v>3.919</v>
      </c>
      <c r="AH439" s="87">
        <v>0</v>
      </c>
      <c r="AI439" s="87">
        <v>0</v>
      </c>
      <c r="AJ439" s="87">
        <v>0</v>
      </c>
      <c r="AK439" s="87">
        <v>0</v>
      </c>
      <c r="AL439" s="87">
        <v>0</v>
      </c>
    </row>
    <row r="440" spans="1:39" ht="15.75" x14ac:dyDescent="0.2">
      <c r="A440" s="79" t="s">
        <v>342</v>
      </c>
      <c r="B440" s="79"/>
      <c r="C440" s="88">
        <v>0</v>
      </c>
      <c r="D440" s="88">
        <v>0</v>
      </c>
      <c r="E440" s="88">
        <v>0</v>
      </c>
      <c r="F440" s="88">
        <v>0</v>
      </c>
      <c r="G440" s="88">
        <v>0</v>
      </c>
      <c r="H440" s="88">
        <v>0</v>
      </c>
      <c r="I440" s="88">
        <v>0</v>
      </c>
      <c r="J440" s="88">
        <v>0</v>
      </c>
      <c r="K440" s="88">
        <v>0</v>
      </c>
      <c r="L440" s="88">
        <v>0</v>
      </c>
      <c r="M440" s="88">
        <v>0</v>
      </c>
      <c r="N440" s="88">
        <v>0</v>
      </c>
      <c r="O440" s="88">
        <v>0</v>
      </c>
      <c r="P440" s="88">
        <v>0</v>
      </c>
      <c r="Q440" s="88">
        <v>0</v>
      </c>
      <c r="R440" s="88">
        <v>0</v>
      </c>
      <c r="S440" s="88">
        <v>0</v>
      </c>
      <c r="T440" s="88">
        <v>0</v>
      </c>
      <c r="U440" s="88">
        <v>0</v>
      </c>
      <c r="V440" s="88">
        <v>0</v>
      </c>
      <c r="W440" s="88">
        <v>0</v>
      </c>
      <c r="X440" s="88">
        <v>0</v>
      </c>
      <c r="Y440" s="88">
        <v>0</v>
      </c>
      <c r="Z440" s="88">
        <v>0</v>
      </c>
      <c r="AA440" s="80" t="e">
        <f t="shared" si="185"/>
        <v>#DIV/0!</v>
      </c>
      <c r="AB440" s="80" t="e">
        <f t="shared" si="185"/>
        <v>#DIV/0!</v>
      </c>
      <c r="AC440" s="80" t="e">
        <f t="shared" si="185"/>
        <v>#DIV/0!</v>
      </c>
      <c r="AD440" s="80" t="e">
        <f t="shared" si="185"/>
        <v>#DIV/0!</v>
      </c>
      <c r="AE440" s="80" t="e">
        <f t="shared" si="185"/>
        <v>#DIV/0!</v>
      </c>
      <c r="AF440" s="80" t="e">
        <f t="shared" si="185"/>
        <v>#DIV/0!</v>
      </c>
      <c r="AG440" s="88">
        <v>0</v>
      </c>
      <c r="AH440" s="88">
        <v>0</v>
      </c>
      <c r="AI440" s="88">
        <v>0</v>
      </c>
      <c r="AJ440" s="88">
        <v>0</v>
      </c>
      <c r="AK440" s="88">
        <v>0</v>
      </c>
      <c r="AL440" s="88">
        <v>0</v>
      </c>
    </row>
    <row r="441" spans="1:39" ht="15.75" x14ac:dyDescent="0.2">
      <c r="A441" s="72"/>
      <c r="B441" s="72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73"/>
      <c r="AB441" s="73"/>
      <c r="AC441" s="73"/>
      <c r="AD441" s="73"/>
      <c r="AE441" s="73"/>
      <c r="AF441" s="73"/>
      <c r="AG441" s="87"/>
      <c r="AH441" s="87"/>
      <c r="AI441" s="87"/>
      <c r="AJ441" s="87"/>
      <c r="AK441" s="87"/>
      <c r="AL441" s="87"/>
    </row>
    <row r="442" spans="1:39" ht="15.75" x14ac:dyDescent="0.2">
      <c r="A442" s="79" t="s">
        <v>343</v>
      </c>
      <c r="B442" s="79"/>
      <c r="C442" s="88">
        <v>0</v>
      </c>
      <c r="D442" s="88">
        <v>0</v>
      </c>
      <c r="E442" s="88">
        <v>0</v>
      </c>
      <c r="F442" s="88">
        <v>0</v>
      </c>
      <c r="G442" s="88">
        <v>0</v>
      </c>
      <c r="H442" s="88">
        <v>0</v>
      </c>
      <c r="I442" s="88">
        <v>0</v>
      </c>
      <c r="J442" s="88">
        <v>0</v>
      </c>
      <c r="K442" s="88">
        <v>0</v>
      </c>
      <c r="L442" s="88">
        <v>0</v>
      </c>
      <c r="M442" s="88">
        <v>0</v>
      </c>
      <c r="N442" s="88">
        <v>0</v>
      </c>
      <c r="O442" s="88">
        <v>0</v>
      </c>
      <c r="P442" s="88">
        <v>0</v>
      </c>
      <c r="Q442" s="88">
        <v>0</v>
      </c>
      <c r="R442" s="88">
        <v>0</v>
      </c>
      <c r="S442" s="88">
        <v>0</v>
      </c>
      <c r="T442" s="88">
        <v>0</v>
      </c>
      <c r="U442" s="88">
        <v>0</v>
      </c>
      <c r="V442" s="88">
        <v>0</v>
      </c>
      <c r="W442" s="88">
        <v>0</v>
      </c>
      <c r="X442" s="88">
        <v>0</v>
      </c>
      <c r="Y442" s="88">
        <v>0</v>
      </c>
      <c r="Z442" s="88">
        <v>0</v>
      </c>
      <c r="AA442" s="80" t="e">
        <f t="shared" ref="AA442:AF442" si="187">AG442/U442/12*1000*1000</f>
        <v>#DIV/0!</v>
      </c>
      <c r="AB442" s="80" t="e">
        <f t="shared" si="187"/>
        <v>#DIV/0!</v>
      </c>
      <c r="AC442" s="80" t="e">
        <f t="shared" si="187"/>
        <v>#DIV/0!</v>
      </c>
      <c r="AD442" s="80" t="e">
        <f t="shared" si="187"/>
        <v>#DIV/0!</v>
      </c>
      <c r="AE442" s="80" t="e">
        <f t="shared" si="187"/>
        <v>#DIV/0!</v>
      </c>
      <c r="AF442" s="80" t="e">
        <f t="shared" si="187"/>
        <v>#DIV/0!</v>
      </c>
      <c r="AG442" s="88">
        <v>0</v>
      </c>
      <c r="AH442" s="88">
        <v>0</v>
      </c>
      <c r="AI442" s="88">
        <v>0</v>
      </c>
      <c r="AJ442" s="88">
        <v>0</v>
      </c>
      <c r="AK442" s="88">
        <v>0</v>
      </c>
      <c r="AL442" s="88">
        <v>0</v>
      </c>
      <c r="AM442" s="35"/>
    </row>
    <row r="443" spans="1:39" ht="15.75" x14ac:dyDescent="0.2">
      <c r="A443" s="72"/>
      <c r="B443" s="72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73"/>
      <c r="AB443" s="73"/>
      <c r="AC443" s="73"/>
      <c r="AD443" s="73"/>
      <c r="AE443" s="73"/>
      <c r="AF443" s="73"/>
      <c r="AG443" s="87"/>
      <c r="AH443" s="87"/>
      <c r="AI443" s="87"/>
      <c r="AJ443" s="87"/>
      <c r="AK443" s="87"/>
      <c r="AL443" s="87"/>
    </row>
    <row r="444" spans="1:39" ht="59.25" customHeight="1" x14ac:dyDescent="0.2">
      <c r="A444" s="85" t="s">
        <v>236</v>
      </c>
      <c r="B444" s="85"/>
      <c r="C444" s="166">
        <f>C446+C448+C451</f>
        <v>8.8000000000000007</v>
      </c>
      <c r="D444" s="166">
        <f t="shared" ref="D444:Z444" si="188">D446+D448+D451</f>
        <v>12.5</v>
      </c>
      <c r="E444" s="166">
        <f t="shared" si="188"/>
        <v>13.2</v>
      </c>
      <c r="F444" s="166">
        <f t="shared" si="188"/>
        <v>13.7</v>
      </c>
      <c r="G444" s="166">
        <f t="shared" si="188"/>
        <v>14.2</v>
      </c>
      <c r="H444" s="166">
        <f t="shared" si="188"/>
        <v>14.7</v>
      </c>
      <c r="I444" s="166">
        <f>I446+I448+I451</f>
        <v>194.1</v>
      </c>
      <c r="J444" s="166">
        <f>J446+J448+J451</f>
        <v>195.2</v>
      </c>
      <c r="K444" s="166">
        <f t="shared" si="188"/>
        <v>206.11999999999998</v>
      </c>
      <c r="L444" s="166">
        <f t="shared" si="188"/>
        <v>213.89999999999998</v>
      </c>
      <c r="M444" s="166">
        <f t="shared" si="188"/>
        <v>222.09999999999997</v>
      </c>
      <c r="N444" s="166">
        <f t="shared" si="188"/>
        <v>231.10000000000002</v>
      </c>
      <c r="O444" s="166">
        <f t="shared" si="188"/>
        <v>6.94</v>
      </c>
      <c r="P444" s="166">
        <f t="shared" si="188"/>
        <v>6.35</v>
      </c>
      <c r="Q444" s="166">
        <f t="shared" si="188"/>
        <v>7.3659999999999997</v>
      </c>
      <c r="R444" s="166">
        <f t="shared" si="188"/>
        <v>6.6039999999999992</v>
      </c>
      <c r="S444" s="166">
        <f t="shared" si="188"/>
        <v>5.8710000000000004</v>
      </c>
      <c r="T444" s="166">
        <f t="shared" si="188"/>
        <v>4.84</v>
      </c>
      <c r="U444" s="166">
        <f t="shared" si="188"/>
        <v>34</v>
      </c>
      <c r="V444" s="166">
        <f t="shared" si="188"/>
        <v>33</v>
      </c>
      <c r="W444" s="166">
        <f t="shared" si="188"/>
        <v>34</v>
      </c>
      <c r="X444" s="166">
        <f t="shared" si="188"/>
        <v>34</v>
      </c>
      <c r="Y444" s="166">
        <f t="shared" si="188"/>
        <v>36</v>
      </c>
      <c r="Z444" s="166">
        <f t="shared" si="188"/>
        <v>37</v>
      </c>
      <c r="AA444" s="82">
        <f t="shared" ref="AA444:AF444" si="189">AG444/U444/12*1000*1000</f>
        <v>12681.37254901961</v>
      </c>
      <c r="AB444" s="82">
        <f t="shared" si="189"/>
        <v>14388.888888888891</v>
      </c>
      <c r="AC444" s="82">
        <f t="shared" si="189"/>
        <v>15367.64705882353</v>
      </c>
      <c r="AD444" s="82">
        <f t="shared" si="189"/>
        <v>15977.941176470587</v>
      </c>
      <c r="AE444" s="82">
        <f t="shared" si="189"/>
        <v>17136.574074074077</v>
      </c>
      <c r="AF444" s="82">
        <f t="shared" si="189"/>
        <v>18108.10810810811</v>
      </c>
      <c r="AG444" s="166">
        <f t="shared" ref="AG444:AL444" si="190">AG446+AG448+AG451</f>
        <v>5.1740000000000004</v>
      </c>
      <c r="AH444" s="166">
        <f t="shared" si="190"/>
        <v>5.6980000000000004</v>
      </c>
      <c r="AI444" s="166">
        <f t="shared" si="190"/>
        <v>6.2700000000000005</v>
      </c>
      <c r="AJ444" s="166">
        <f t="shared" si="190"/>
        <v>6.5190000000000001</v>
      </c>
      <c r="AK444" s="166">
        <f t="shared" si="190"/>
        <v>7.4030000000000005</v>
      </c>
      <c r="AL444" s="166">
        <f t="shared" si="190"/>
        <v>8.0399999999999991</v>
      </c>
    </row>
    <row r="445" spans="1:39" ht="15.75" x14ac:dyDescent="0.2">
      <c r="A445" s="77" t="s">
        <v>208</v>
      </c>
      <c r="B445" s="77"/>
      <c r="C445" s="167"/>
      <c r="D445" s="167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78"/>
      <c r="AB445" s="78"/>
      <c r="AC445" s="78"/>
      <c r="AD445" s="78"/>
      <c r="AE445" s="78"/>
      <c r="AF445" s="78"/>
      <c r="AG445" s="167"/>
      <c r="AH445" s="167"/>
      <c r="AI445" s="167"/>
      <c r="AJ445" s="167"/>
      <c r="AK445" s="167"/>
      <c r="AL445" s="167"/>
    </row>
    <row r="446" spans="1:39" ht="31.5" x14ac:dyDescent="0.2">
      <c r="A446" s="79" t="s">
        <v>341</v>
      </c>
      <c r="B446" s="79"/>
      <c r="C446" s="88">
        <f t="shared" ref="C446:Z446" si="191">SUM(C447:C447)</f>
        <v>0</v>
      </c>
      <c r="D446" s="88">
        <f t="shared" si="191"/>
        <v>0</v>
      </c>
      <c r="E446" s="88">
        <f t="shared" si="191"/>
        <v>0</v>
      </c>
      <c r="F446" s="88">
        <f t="shared" si="191"/>
        <v>0</v>
      </c>
      <c r="G446" s="88">
        <f t="shared" si="191"/>
        <v>0</v>
      </c>
      <c r="H446" s="88">
        <f t="shared" si="191"/>
        <v>0</v>
      </c>
      <c r="I446" s="88">
        <f t="shared" si="191"/>
        <v>23.8</v>
      </c>
      <c r="J446" s="88">
        <f t="shared" si="191"/>
        <v>19.600000000000001</v>
      </c>
      <c r="K446" s="88">
        <f t="shared" si="191"/>
        <v>20.7</v>
      </c>
      <c r="L446" s="88">
        <f t="shared" si="191"/>
        <v>21.5</v>
      </c>
      <c r="M446" s="88">
        <f t="shared" si="191"/>
        <v>22.3</v>
      </c>
      <c r="N446" s="88">
        <f t="shared" si="191"/>
        <v>23.2</v>
      </c>
      <c r="O446" s="88">
        <f t="shared" si="191"/>
        <v>0</v>
      </c>
      <c r="P446" s="88">
        <f t="shared" si="191"/>
        <v>0</v>
      </c>
      <c r="Q446" s="88">
        <f t="shared" si="191"/>
        <v>0</v>
      </c>
      <c r="R446" s="88">
        <f t="shared" si="191"/>
        <v>0</v>
      </c>
      <c r="S446" s="88">
        <f t="shared" si="191"/>
        <v>0</v>
      </c>
      <c r="T446" s="88">
        <f t="shared" si="191"/>
        <v>0</v>
      </c>
      <c r="U446" s="88">
        <f t="shared" si="191"/>
        <v>0</v>
      </c>
      <c r="V446" s="88">
        <f t="shared" si="191"/>
        <v>0</v>
      </c>
      <c r="W446" s="88">
        <f t="shared" si="191"/>
        <v>0</v>
      </c>
      <c r="X446" s="88">
        <f t="shared" si="191"/>
        <v>0</v>
      </c>
      <c r="Y446" s="88">
        <f t="shared" si="191"/>
        <v>0</v>
      </c>
      <c r="Z446" s="88">
        <f t="shared" si="191"/>
        <v>0</v>
      </c>
      <c r="AA446" s="80" t="e">
        <f t="shared" ref="AA446:AF451" si="192">AG446/U446/12*1000*1000</f>
        <v>#DIV/0!</v>
      </c>
      <c r="AB446" s="80" t="e">
        <f t="shared" si="192"/>
        <v>#DIV/0!</v>
      </c>
      <c r="AC446" s="80" t="e">
        <f t="shared" si="192"/>
        <v>#DIV/0!</v>
      </c>
      <c r="AD446" s="80" t="e">
        <f t="shared" si="192"/>
        <v>#DIV/0!</v>
      </c>
      <c r="AE446" s="80" t="e">
        <f t="shared" si="192"/>
        <v>#DIV/0!</v>
      </c>
      <c r="AF446" s="80" t="e">
        <f t="shared" si="192"/>
        <v>#DIV/0!</v>
      </c>
      <c r="AG446" s="88">
        <f t="shared" ref="AG446:AL446" si="193">SUM(AG447:AG447)</f>
        <v>0</v>
      </c>
      <c r="AH446" s="88">
        <f t="shared" si="193"/>
        <v>0</v>
      </c>
      <c r="AI446" s="88">
        <f t="shared" si="193"/>
        <v>0</v>
      </c>
      <c r="AJ446" s="88">
        <f t="shared" si="193"/>
        <v>0</v>
      </c>
      <c r="AK446" s="88">
        <f t="shared" si="193"/>
        <v>0</v>
      </c>
      <c r="AL446" s="88">
        <f t="shared" si="193"/>
        <v>0</v>
      </c>
    </row>
    <row r="447" spans="1:39" ht="47.25" x14ac:dyDescent="0.2">
      <c r="A447" s="72" t="s">
        <v>302</v>
      </c>
      <c r="B447" s="72" t="s">
        <v>276</v>
      </c>
      <c r="C447" s="87">
        <v>0</v>
      </c>
      <c r="D447" s="87">
        <v>0</v>
      </c>
      <c r="E447" s="87">
        <v>0</v>
      </c>
      <c r="F447" s="87">
        <v>0</v>
      </c>
      <c r="G447" s="87">
        <v>0</v>
      </c>
      <c r="H447" s="87">
        <v>0</v>
      </c>
      <c r="I447" s="87">
        <v>23.8</v>
      </c>
      <c r="J447" s="87">
        <v>19.600000000000001</v>
      </c>
      <c r="K447" s="87">
        <v>20.7</v>
      </c>
      <c r="L447" s="87">
        <v>21.5</v>
      </c>
      <c r="M447" s="87">
        <v>22.3</v>
      </c>
      <c r="N447" s="87">
        <v>23.2</v>
      </c>
      <c r="O447" s="87">
        <v>0</v>
      </c>
      <c r="P447" s="87">
        <v>0</v>
      </c>
      <c r="Q447" s="87">
        <v>0</v>
      </c>
      <c r="R447" s="87">
        <v>0</v>
      </c>
      <c r="S447" s="87">
        <v>0</v>
      </c>
      <c r="T447" s="87">
        <v>0</v>
      </c>
      <c r="U447" s="87">
        <v>0</v>
      </c>
      <c r="V447" s="87">
        <v>0</v>
      </c>
      <c r="W447" s="87">
        <v>0</v>
      </c>
      <c r="X447" s="87">
        <v>0</v>
      </c>
      <c r="Y447" s="87">
        <v>0</v>
      </c>
      <c r="Z447" s="87">
        <v>0</v>
      </c>
      <c r="AA447" s="73" t="e">
        <f t="shared" si="192"/>
        <v>#DIV/0!</v>
      </c>
      <c r="AB447" s="73" t="e">
        <f t="shared" si="192"/>
        <v>#DIV/0!</v>
      </c>
      <c r="AC447" s="73" t="e">
        <f t="shared" si="192"/>
        <v>#DIV/0!</v>
      </c>
      <c r="AD447" s="73" t="e">
        <f t="shared" si="192"/>
        <v>#DIV/0!</v>
      </c>
      <c r="AE447" s="73" t="e">
        <f t="shared" si="192"/>
        <v>#DIV/0!</v>
      </c>
      <c r="AF447" s="73" t="e">
        <f t="shared" si="192"/>
        <v>#DIV/0!</v>
      </c>
      <c r="AG447" s="87">
        <v>0</v>
      </c>
      <c r="AH447" s="87">
        <v>0</v>
      </c>
      <c r="AI447" s="87">
        <v>0</v>
      </c>
      <c r="AJ447" s="87">
        <v>0</v>
      </c>
      <c r="AK447" s="87">
        <v>0</v>
      </c>
      <c r="AL447" s="87">
        <v>0</v>
      </c>
    </row>
    <row r="448" spans="1:39" ht="15.75" x14ac:dyDescent="0.2">
      <c r="A448" s="79" t="s">
        <v>342</v>
      </c>
      <c r="B448" s="79"/>
      <c r="C448" s="88">
        <f>SUM(C449:C450)</f>
        <v>0</v>
      </c>
      <c r="D448" s="88">
        <f t="shared" ref="D448:Z448" si="194">SUM(D449:D450)</f>
        <v>0</v>
      </c>
      <c r="E448" s="88">
        <f t="shared" si="194"/>
        <v>0</v>
      </c>
      <c r="F448" s="88">
        <f t="shared" si="194"/>
        <v>0</v>
      </c>
      <c r="G448" s="88">
        <f t="shared" si="194"/>
        <v>0</v>
      </c>
      <c r="H448" s="88">
        <f t="shared" si="194"/>
        <v>0</v>
      </c>
      <c r="I448" s="88">
        <f t="shared" si="194"/>
        <v>18.3</v>
      </c>
      <c r="J448" s="88">
        <f t="shared" si="194"/>
        <v>18.399999999999999</v>
      </c>
      <c r="K448" s="88">
        <f t="shared" si="194"/>
        <v>19.399999999999999</v>
      </c>
      <c r="L448" s="88">
        <f t="shared" si="194"/>
        <v>20.2</v>
      </c>
      <c r="M448" s="88">
        <f t="shared" si="194"/>
        <v>20.9</v>
      </c>
      <c r="N448" s="88">
        <f t="shared" si="194"/>
        <v>21.8</v>
      </c>
      <c r="O448" s="88">
        <f t="shared" si="194"/>
        <v>5.4</v>
      </c>
      <c r="P448" s="88">
        <f t="shared" si="194"/>
        <v>4.8</v>
      </c>
      <c r="Q448" s="88">
        <f t="shared" si="194"/>
        <v>4.3</v>
      </c>
      <c r="R448" s="88">
        <f t="shared" si="194"/>
        <v>3.8</v>
      </c>
      <c r="S448" s="88">
        <f t="shared" si="194"/>
        <v>3.4</v>
      </c>
      <c r="T448" s="88">
        <f t="shared" si="194"/>
        <v>2.8</v>
      </c>
      <c r="U448" s="88">
        <f t="shared" si="194"/>
        <v>27</v>
      </c>
      <c r="V448" s="88">
        <f t="shared" si="194"/>
        <v>25</v>
      </c>
      <c r="W448" s="88">
        <f t="shared" si="194"/>
        <v>25</v>
      </c>
      <c r="X448" s="88">
        <f t="shared" si="194"/>
        <v>25</v>
      </c>
      <c r="Y448" s="88">
        <f t="shared" si="194"/>
        <v>25</v>
      </c>
      <c r="Z448" s="88">
        <f t="shared" si="194"/>
        <v>25</v>
      </c>
      <c r="AA448" s="80">
        <f t="shared" si="192"/>
        <v>11632.716049382718</v>
      </c>
      <c r="AB448" s="80">
        <f t="shared" si="192"/>
        <v>13366.666666666666</v>
      </c>
      <c r="AC448" s="80">
        <f t="shared" si="192"/>
        <v>13940.000000000002</v>
      </c>
      <c r="AD448" s="80">
        <f t="shared" si="192"/>
        <v>14496.666666666666</v>
      </c>
      <c r="AE448" s="80">
        <f t="shared" si="192"/>
        <v>15080.000000000002</v>
      </c>
      <c r="AF448" s="80">
        <f t="shared" si="192"/>
        <v>15683.333333333334</v>
      </c>
      <c r="AG448" s="88">
        <f t="shared" ref="AG448:AL448" si="195">SUM(AG449:AG450)</f>
        <v>3.7690000000000001</v>
      </c>
      <c r="AH448" s="88">
        <f t="shared" si="195"/>
        <v>4.01</v>
      </c>
      <c r="AI448" s="88">
        <f t="shared" si="195"/>
        <v>4.1820000000000004</v>
      </c>
      <c r="AJ448" s="88">
        <f t="shared" si="195"/>
        <v>4.3490000000000002</v>
      </c>
      <c r="AK448" s="88">
        <f t="shared" si="195"/>
        <v>4.524</v>
      </c>
      <c r="AL448" s="88">
        <f t="shared" si="195"/>
        <v>4.7050000000000001</v>
      </c>
    </row>
    <row r="449" spans="1:38" ht="78.75" x14ac:dyDescent="0.2">
      <c r="A449" s="72" t="s">
        <v>303</v>
      </c>
      <c r="B449" s="72" t="s">
        <v>476</v>
      </c>
      <c r="C449" s="87">
        <v>0</v>
      </c>
      <c r="D449" s="87">
        <v>0</v>
      </c>
      <c r="E449" s="87">
        <v>0</v>
      </c>
      <c r="F449" s="87">
        <v>0</v>
      </c>
      <c r="G449" s="87">
        <v>0</v>
      </c>
      <c r="H449" s="87">
        <v>0</v>
      </c>
      <c r="I449" s="87">
        <v>16.8</v>
      </c>
      <c r="J449" s="87">
        <v>18.399999999999999</v>
      </c>
      <c r="K449" s="87">
        <v>19.399999999999999</v>
      </c>
      <c r="L449" s="87">
        <v>20.2</v>
      </c>
      <c r="M449" s="87">
        <v>20.9</v>
      </c>
      <c r="N449" s="87">
        <v>21.8</v>
      </c>
      <c r="O449" s="87">
        <v>5.4</v>
      </c>
      <c r="P449" s="87">
        <v>4.8</v>
      </c>
      <c r="Q449" s="87">
        <v>4.3</v>
      </c>
      <c r="R449" s="87">
        <v>3.8</v>
      </c>
      <c r="S449" s="87">
        <v>3.4</v>
      </c>
      <c r="T449" s="87">
        <v>2.8</v>
      </c>
      <c r="U449" s="87">
        <v>27</v>
      </c>
      <c r="V449" s="87">
        <v>25</v>
      </c>
      <c r="W449" s="87">
        <v>25</v>
      </c>
      <c r="X449" s="87">
        <v>25</v>
      </c>
      <c r="Y449" s="87">
        <v>25</v>
      </c>
      <c r="Z449" s="87">
        <v>25</v>
      </c>
      <c r="AA449" s="73">
        <f t="shared" si="192"/>
        <v>11632.716049382718</v>
      </c>
      <c r="AB449" s="73">
        <f t="shared" si="192"/>
        <v>13366.666666666666</v>
      </c>
      <c r="AC449" s="73">
        <f t="shared" si="192"/>
        <v>13940.000000000002</v>
      </c>
      <c r="AD449" s="73">
        <f t="shared" si="192"/>
        <v>14496.666666666666</v>
      </c>
      <c r="AE449" s="73">
        <f t="shared" si="192"/>
        <v>15080.000000000002</v>
      </c>
      <c r="AF449" s="73">
        <f t="shared" si="192"/>
        <v>15683.333333333334</v>
      </c>
      <c r="AG449" s="87">
        <v>3.7690000000000001</v>
      </c>
      <c r="AH449" s="87">
        <v>4.01</v>
      </c>
      <c r="AI449" s="87">
        <v>4.1820000000000004</v>
      </c>
      <c r="AJ449" s="87">
        <v>4.3490000000000002</v>
      </c>
      <c r="AK449" s="87">
        <v>4.524</v>
      </c>
      <c r="AL449" s="87">
        <v>4.7050000000000001</v>
      </c>
    </row>
    <row r="450" spans="1:38" ht="31.5" x14ac:dyDescent="0.2">
      <c r="A450" s="72" t="s">
        <v>277</v>
      </c>
      <c r="B450" s="72" t="s">
        <v>308</v>
      </c>
      <c r="C450" s="87">
        <v>0</v>
      </c>
      <c r="D450" s="87">
        <v>0</v>
      </c>
      <c r="E450" s="87">
        <v>0</v>
      </c>
      <c r="F450" s="87">
        <v>0</v>
      </c>
      <c r="G450" s="87">
        <v>0</v>
      </c>
      <c r="H450" s="87">
        <v>0</v>
      </c>
      <c r="I450" s="87">
        <v>1.5</v>
      </c>
      <c r="J450" s="87">
        <v>0</v>
      </c>
      <c r="K450" s="87">
        <v>0</v>
      </c>
      <c r="L450" s="87">
        <v>0</v>
      </c>
      <c r="M450" s="87">
        <v>0</v>
      </c>
      <c r="N450" s="87">
        <v>0</v>
      </c>
      <c r="O450" s="87">
        <v>0</v>
      </c>
      <c r="P450" s="87">
        <v>0</v>
      </c>
      <c r="Q450" s="87">
        <v>0</v>
      </c>
      <c r="R450" s="87">
        <v>0</v>
      </c>
      <c r="S450" s="87">
        <v>0</v>
      </c>
      <c r="T450" s="87">
        <v>0</v>
      </c>
      <c r="U450" s="87">
        <v>0</v>
      </c>
      <c r="V450" s="87">
        <v>0</v>
      </c>
      <c r="W450" s="87">
        <v>0</v>
      </c>
      <c r="X450" s="87">
        <v>0</v>
      </c>
      <c r="Y450" s="87">
        <v>0</v>
      </c>
      <c r="Z450" s="87">
        <v>0</v>
      </c>
      <c r="AA450" s="73" t="e">
        <f t="shared" si="192"/>
        <v>#DIV/0!</v>
      </c>
      <c r="AB450" s="73" t="e">
        <f t="shared" si="192"/>
        <v>#DIV/0!</v>
      </c>
      <c r="AC450" s="73" t="e">
        <f t="shared" si="192"/>
        <v>#DIV/0!</v>
      </c>
      <c r="AD450" s="73" t="e">
        <f t="shared" si="192"/>
        <v>#DIV/0!</v>
      </c>
      <c r="AE450" s="73" t="e">
        <f t="shared" si="192"/>
        <v>#DIV/0!</v>
      </c>
      <c r="AF450" s="73" t="e">
        <f t="shared" si="192"/>
        <v>#DIV/0!</v>
      </c>
      <c r="AG450" s="87">
        <v>0</v>
      </c>
      <c r="AH450" s="87">
        <v>0</v>
      </c>
      <c r="AI450" s="87">
        <v>0</v>
      </c>
      <c r="AJ450" s="87">
        <v>0</v>
      </c>
      <c r="AK450" s="87">
        <v>0</v>
      </c>
      <c r="AL450" s="87">
        <v>0</v>
      </c>
    </row>
    <row r="451" spans="1:38" ht="15.75" x14ac:dyDescent="0.2">
      <c r="A451" s="79" t="s">
        <v>344</v>
      </c>
      <c r="B451" s="79"/>
      <c r="C451" s="88">
        <f t="shared" ref="C451:Z451" si="196">SUM(C452:C455)</f>
        <v>8.8000000000000007</v>
      </c>
      <c r="D451" s="88">
        <f t="shared" si="196"/>
        <v>12.5</v>
      </c>
      <c r="E451" s="88">
        <f t="shared" si="196"/>
        <v>13.2</v>
      </c>
      <c r="F451" s="88">
        <f t="shared" si="196"/>
        <v>13.7</v>
      </c>
      <c r="G451" s="88">
        <f t="shared" si="196"/>
        <v>14.2</v>
      </c>
      <c r="H451" s="88">
        <f t="shared" si="196"/>
        <v>14.7</v>
      </c>
      <c r="I451" s="88">
        <f t="shared" si="196"/>
        <v>152</v>
      </c>
      <c r="J451" s="88">
        <f t="shared" si="196"/>
        <v>157.19999999999999</v>
      </c>
      <c r="K451" s="88">
        <f t="shared" si="196"/>
        <v>166.01999999999998</v>
      </c>
      <c r="L451" s="88">
        <f t="shared" si="196"/>
        <v>172.2</v>
      </c>
      <c r="M451" s="88">
        <f t="shared" si="196"/>
        <v>178.89999999999998</v>
      </c>
      <c r="N451" s="88">
        <f t="shared" si="196"/>
        <v>186.10000000000002</v>
      </c>
      <c r="O451" s="88">
        <f t="shared" si="196"/>
        <v>1.54</v>
      </c>
      <c r="P451" s="88">
        <f t="shared" si="196"/>
        <v>1.5499999999999998</v>
      </c>
      <c r="Q451" s="88">
        <f t="shared" si="196"/>
        <v>3.0659999999999998</v>
      </c>
      <c r="R451" s="88">
        <f t="shared" si="196"/>
        <v>2.8039999999999998</v>
      </c>
      <c r="S451" s="88">
        <f t="shared" si="196"/>
        <v>2.4710000000000001</v>
      </c>
      <c r="T451" s="88">
        <f t="shared" si="196"/>
        <v>2.04</v>
      </c>
      <c r="U451" s="88">
        <f t="shared" si="196"/>
        <v>7</v>
      </c>
      <c r="V451" s="88">
        <f t="shared" si="196"/>
        <v>8</v>
      </c>
      <c r="W451" s="88">
        <f t="shared" si="196"/>
        <v>9</v>
      </c>
      <c r="X451" s="88">
        <f t="shared" si="196"/>
        <v>9</v>
      </c>
      <c r="Y451" s="88">
        <f t="shared" si="196"/>
        <v>11</v>
      </c>
      <c r="Z451" s="88">
        <f t="shared" si="196"/>
        <v>12</v>
      </c>
      <c r="AA451" s="80">
        <f t="shared" si="192"/>
        <v>16726.190476190473</v>
      </c>
      <c r="AB451" s="80">
        <f t="shared" si="192"/>
        <v>17583.333333333336</v>
      </c>
      <c r="AC451" s="80">
        <f t="shared" si="192"/>
        <v>19333.333333333336</v>
      </c>
      <c r="AD451" s="80">
        <f t="shared" si="192"/>
        <v>20092.592592592591</v>
      </c>
      <c r="AE451" s="80">
        <f t="shared" si="192"/>
        <v>21810.606060606064</v>
      </c>
      <c r="AF451" s="80">
        <f t="shared" si="192"/>
        <v>23159.722222222223</v>
      </c>
      <c r="AG451" s="88">
        <f t="shared" ref="AG451:AL451" si="197">SUM(AG452:AG455)</f>
        <v>1.405</v>
      </c>
      <c r="AH451" s="88">
        <f t="shared" si="197"/>
        <v>1.6880000000000002</v>
      </c>
      <c r="AI451" s="88">
        <f t="shared" si="197"/>
        <v>2.0880000000000001</v>
      </c>
      <c r="AJ451" s="88">
        <f t="shared" si="197"/>
        <v>2.17</v>
      </c>
      <c r="AK451" s="88">
        <f t="shared" si="197"/>
        <v>2.879</v>
      </c>
      <c r="AL451" s="88">
        <f t="shared" si="197"/>
        <v>3.335</v>
      </c>
    </row>
    <row r="452" spans="1:38" ht="15.75" x14ac:dyDescent="0.2">
      <c r="A452" s="72" t="s">
        <v>279</v>
      </c>
      <c r="B452" s="72" t="s">
        <v>280</v>
      </c>
      <c r="C452" s="87">
        <v>0</v>
      </c>
      <c r="D452" s="87">
        <v>0</v>
      </c>
      <c r="E452" s="87">
        <v>0</v>
      </c>
      <c r="F452" s="87">
        <v>0</v>
      </c>
      <c r="G452" s="87">
        <v>0</v>
      </c>
      <c r="H452" s="87">
        <v>0</v>
      </c>
      <c r="I452" s="87">
        <v>9.3000000000000007</v>
      </c>
      <c r="J452" s="87">
        <v>15.3</v>
      </c>
      <c r="K452" s="87">
        <v>16.2</v>
      </c>
      <c r="L452" s="87">
        <v>16.8</v>
      </c>
      <c r="M452" s="87">
        <v>17.399999999999999</v>
      </c>
      <c r="N452" s="87">
        <v>18.100000000000001</v>
      </c>
      <c r="O452" s="87">
        <v>0.84</v>
      </c>
      <c r="P452" s="87">
        <v>0.95499999999999996</v>
      </c>
      <c r="Q452" s="87">
        <v>0.96</v>
      </c>
      <c r="R452" s="87">
        <v>0.995</v>
      </c>
      <c r="S452" s="87">
        <v>1.056</v>
      </c>
      <c r="T452" s="87">
        <v>1.131</v>
      </c>
      <c r="U452" s="87">
        <v>3</v>
      </c>
      <c r="V452" s="87">
        <v>4</v>
      </c>
      <c r="W452" s="87">
        <v>4</v>
      </c>
      <c r="X452" s="87">
        <v>4</v>
      </c>
      <c r="Y452" s="87">
        <v>4</v>
      </c>
      <c r="Z452" s="87">
        <v>4</v>
      </c>
      <c r="AA452" s="73">
        <f t="shared" ref="AA452:AF455" si="198">AG452/U452/12*1000*1000</f>
        <v>9500</v>
      </c>
      <c r="AB452" s="73">
        <f t="shared" si="198"/>
        <v>8458.3333333333339</v>
      </c>
      <c r="AC452" s="73">
        <f t="shared" si="198"/>
        <v>8812.5</v>
      </c>
      <c r="AD452" s="73">
        <f t="shared" si="198"/>
        <v>9166.6666666666661</v>
      </c>
      <c r="AE452" s="73">
        <f t="shared" si="198"/>
        <v>9541.6666666666679</v>
      </c>
      <c r="AF452" s="73">
        <f t="shared" si="198"/>
        <v>9520.8333333333339</v>
      </c>
      <c r="AG452" s="87">
        <v>0.34200000000000003</v>
      </c>
      <c r="AH452" s="87">
        <v>0.40600000000000003</v>
      </c>
      <c r="AI452" s="87">
        <v>0.42299999999999999</v>
      </c>
      <c r="AJ452" s="87">
        <v>0.44</v>
      </c>
      <c r="AK452" s="87">
        <v>0.45800000000000002</v>
      </c>
      <c r="AL452" s="87">
        <v>0.45700000000000002</v>
      </c>
    </row>
    <row r="453" spans="1:38" ht="15.75" x14ac:dyDescent="0.2">
      <c r="A453" s="72" t="s">
        <v>278</v>
      </c>
      <c r="B453" s="72" t="s">
        <v>273</v>
      </c>
      <c r="C453" s="87">
        <v>8.8000000000000007</v>
      </c>
      <c r="D453" s="87">
        <v>12.5</v>
      </c>
      <c r="E453" s="87">
        <v>13.2</v>
      </c>
      <c r="F453" s="87">
        <v>13.7</v>
      </c>
      <c r="G453" s="87">
        <v>14.2</v>
      </c>
      <c r="H453" s="87">
        <v>14.7</v>
      </c>
      <c r="I453" s="87">
        <v>8.8000000000000007</v>
      </c>
      <c r="J453" s="87">
        <v>12.5</v>
      </c>
      <c r="K453" s="87">
        <v>13.2</v>
      </c>
      <c r="L453" s="87">
        <v>13.7</v>
      </c>
      <c r="M453" s="87">
        <v>14.2</v>
      </c>
      <c r="N453" s="87">
        <v>14.8</v>
      </c>
      <c r="O453" s="87">
        <v>0.7</v>
      </c>
      <c r="P453" s="87">
        <v>0.59499999999999997</v>
      </c>
      <c r="Q453" s="87">
        <v>2.1</v>
      </c>
      <c r="R453" s="87">
        <v>1.8</v>
      </c>
      <c r="S453" s="87">
        <v>1.4</v>
      </c>
      <c r="T453" s="87">
        <v>0.88500000000000001</v>
      </c>
      <c r="U453" s="87">
        <v>4</v>
      </c>
      <c r="V453" s="87">
        <v>4</v>
      </c>
      <c r="W453" s="87">
        <v>5</v>
      </c>
      <c r="X453" s="87">
        <v>5</v>
      </c>
      <c r="Y453" s="87">
        <v>7</v>
      </c>
      <c r="Z453" s="87">
        <v>8</v>
      </c>
      <c r="AA453" s="73">
        <f t="shared" si="198"/>
        <v>22145.833333333332</v>
      </c>
      <c r="AB453" s="73">
        <f t="shared" si="198"/>
        <v>26708.333333333336</v>
      </c>
      <c r="AC453" s="73">
        <f t="shared" si="198"/>
        <v>27750</v>
      </c>
      <c r="AD453" s="73">
        <f t="shared" si="198"/>
        <v>28833.333333333332</v>
      </c>
      <c r="AE453" s="73">
        <f t="shared" si="198"/>
        <v>28821.428571428565</v>
      </c>
      <c r="AF453" s="73">
        <f t="shared" si="198"/>
        <v>29979.166666666668</v>
      </c>
      <c r="AG453" s="87">
        <v>1.0629999999999999</v>
      </c>
      <c r="AH453" s="87">
        <v>1.282</v>
      </c>
      <c r="AI453" s="87">
        <v>1.665</v>
      </c>
      <c r="AJ453" s="87">
        <v>1.73</v>
      </c>
      <c r="AK453" s="87">
        <v>2.4209999999999998</v>
      </c>
      <c r="AL453" s="87">
        <v>2.8780000000000001</v>
      </c>
    </row>
    <row r="454" spans="1:38" ht="30.75" customHeight="1" x14ac:dyDescent="0.2">
      <c r="A454" s="72" t="s">
        <v>304</v>
      </c>
      <c r="B454" s="72" t="s">
        <v>309</v>
      </c>
      <c r="C454" s="87">
        <v>0</v>
      </c>
      <c r="D454" s="87">
        <v>0</v>
      </c>
      <c r="E454" s="87">
        <v>0</v>
      </c>
      <c r="F454" s="87">
        <v>0</v>
      </c>
      <c r="G454" s="87">
        <v>0</v>
      </c>
      <c r="H454" s="87">
        <v>0</v>
      </c>
      <c r="I454" s="87">
        <v>4.2</v>
      </c>
      <c r="J454" s="87">
        <v>1.9</v>
      </c>
      <c r="K454" s="87">
        <v>2.02</v>
      </c>
      <c r="L454" s="87">
        <v>2.1</v>
      </c>
      <c r="M454" s="87">
        <v>2.2000000000000002</v>
      </c>
      <c r="N454" s="87">
        <v>2.2999999999999998</v>
      </c>
      <c r="O454" s="87">
        <v>0</v>
      </c>
      <c r="P454" s="87">
        <v>0</v>
      </c>
      <c r="Q454" s="87">
        <v>6.0000000000000001E-3</v>
      </c>
      <c r="R454" s="87">
        <v>8.9999999999999993E-3</v>
      </c>
      <c r="S454" s="87">
        <v>1.4999999999999999E-2</v>
      </c>
      <c r="T454" s="87">
        <v>2.4E-2</v>
      </c>
      <c r="U454" s="87">
        <v>0</v>
      </c>
      <c r="V454" s="87">
        <v>0</v>
      </c>
      <c r="W454" s="87">
        <v>0</v>
      </c>
      <c r="X454" s="87">
        <v>0</v>
      </c>
      <c r="Y454" s="87">
        <v>0</v>
      </c>
      <c r="Z454" s="87">
        <v>0</v>
      </c>
      <c r="AA454" s="73" t="e">
        <f t="shared" si="198"/>
        <v>#DIV/0!</v>
      </c>
      <c r="AB454" s="73" t="e">
        <f t="shared" si="198"/>
        <v>#DIV/0!</v>
      </c>
      <c r="AC454" s="73" t="e">
        <f t="shared" si="198"/>
        <v>#DIV/0!</v>
      </c>
      <c r="AD454" s="73" t="e">
        <f t="shared" si="198"/>
        <v>#DIV/0!</v>
      </c>
      <c r="AE454" s="73" t="e">
        <f t="shared" si="198"/>
        <v>#DIV/0!</v>
      </c>
      <c r="AF454" s="73" t="e">
        <f t="shared" si="198"/>
        <v>#DIV/0!</v>
      </c>
      <c r="AG454" s="87">
        <v>0</v>
      </c>
      <c r="AH454" s="87">
        <v>0</v>
      </c>
      <c r="AI454" s="87">
        <v>0</v>
      </c>
      <c r="AJ454" s="87">
        <v>0</v>
      </c>
      <c r="AK454" s="87">
        <v>0</v>
      </c>
      <c r="AL454" s="87">
        <v>0</v>
      </c>
    </row>
    <row r="455" spans="1:38" ht="51" customHeight="1" x14ac:dyDescent="0.2">
      <c r="A455" s="72" t="s">
        <v>305</v>
      </c>
      <c r="B455" s="72" t="s">
        <v>276</v>
      </c>
      <c r="C455" s="87">
        <v>0</v>
      </c>
      <c r="D455" s="87">
        <v>0</v>
      </c>
      <c r="E455" s="87">
        <v>0</v>
      </c>
      <c r="F455" s="87">
        <v>0</v>
      </c>
      <c r="G455" s="87">
        <v>0</v>
      </c>
      <c r="H455" s="87">
        <v>0</v>
      </c>
      <c r="I455" s="87">
        <v>129.69999999999999</v>
      </c>
      <c r="J455" s="87">
        <v>127.5</v>
      </c>
      <c r="K455" s="87">
        <v>134.6</v>
      </c>
      <c r="L455" s="87">
        <v>139.6</v>
      </c>
      <c r="M455" s="87">
        <v>145.1</v>
      </c>
      <c r="N455" s="87">
        <v>150.9</v>
      </c>
      <c r="O455" s="87">
        <v>0</v>
      </c>
      <c r="P455" s="87">
        <v>0</v>
      </c>
      <c r="Q455" s="87">
        <v>0</v>
      </c>
      <c r="R455" s="87">
        <v>0</v>
      </c>
      <c r="S455" s="87">
        <v>0</v>
      </c>
      <c r="T455" s="87">
        <v>0</v>
      </c>
      <c r="U455" s="87">
        <v>0</v>
      </c>
      <c r="V455" s="87">
        <v>0</v>
      </c>
      <c r="W455" s="87">
        <v>0</v>
      </c>
      <c r="X455" s="87">
        <v>0</v>
      </c>
      <c r="Y455" s="87">
        <v>0</v>
      </c>
      <c r="Z455" s="87">
        <v>0</v>
      </c>
      <c r="AA455" s="73" t="e">
        <f t="shared" si="198"/>
        <v>#DIV/0!</v>
      </c>
      <c r="AB455" s="73" t="e">
        <f t="shared" si="198"/>
        <v>#DIV/0!</v>
      </c>
      <c r="AC455" s="73" t="e">
        <f t="shared" si="198"/>
        <v>#DIV/0!</v>
      </c>
      <c r="AD455" s="73" t="e">
        <f t="shared" si="198"/>
        <v>#DIV/0!</v>
      </c>
      <c r="AE455" s="73" t="e">
        <f t="shared" si="198"/>
        <v>#DIV/0!</v>
      </c>
      <c r="AF455" s="73" t="e">
        <f t="shared" si="198"/>
        <v>#DIV/0!</v>
      </c>
      <c r="AG455" s="87">
        <v>0</v>
      </c>
      <c r="AH455" s="87">
        <v>0</v>
      </c>
      <c r="AI455" s="87">
        <v>0</v>
      </c>
      <c r="AJ455" s="87">
        <v>0</v>
      </c>
      <c r="AK455" s="87">
        <v>0</v>
      </c>
      <c r="AL455" s="87">
        <v>0</v>
      </c>
    </row>
    <row r="456" spans="1:38" ht="15.75" x14ac:dyDescent="0.2">
      <c r="A456" s="72"/>
      <c r="B456" s="72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73"/>
      <c r="AB456" s="73"/>
      <c r="AC456" s="73"/>
      <c r="AD456" s="73"/>
      <c r="AE456" s="73"/>
      <c r="AF456" s="73"/>
      <c r="AG456" s="87"/>
      <c r="AH456" s="87"/>
      <c r="AI456" s="87"/>
      <c r="AJ456" s="87"/>
      <c r="AK456" s="87"/>
      <c r="AL456" s="87"/>
    </row>
    <row r="457" spans="1:38" ht="31.5" x14ac:dyDescent="0.2">
      <c r="A457" s="85" t="s">
        <v>389</v>
      </c>
      <c r="B457" s="85"/>
      <c r="C457" s="166">
        <f t="shared" ref="C457:Z457" si="199">SUM(C459:C459)</f>
        <v>0</v>
      </c>
      <c r="D457" s="166">
        <f t="shared" si="199"/>
        <v>0</v>
      </c>
      <c r="E457" s="166">
        <f t="shared" si="199"/>
        <v>0</v>
      </c>
      <c r="F457" s="166">
        <f t="shared" si="199"/>
        <v>0</v>
      </c>
      <c r="G457" s="166">
        <f t="shared" si="199"/>
        <v>0</v>
      </c>
      <c r="H457" s="166">
        <f t="shared" si="199"/>
        <v>0</v>
      </c>
      <c r="I457" s="166">
        <f t="shared" si="199"/>
        <v>0</v>
      </c>
      <c r="J457" s="166">
        <f t="shared" si="199"/>
        <v>0</v>
      </c>
      <c r="K457" s="166">
        <f t="shared" si="199"/>
        <v>0</v>
      </c>
      <c r="L457" s="166">
        <f t="shared" si="199"/>
        <v>0</v>
      </c>
      <c r="M457" s="166">
        <f t="shared" si="199"/>
        <v>0</v>
      </c>
      <c r="N457" s="166">
        <f t="shared" si="199"/>
        <v>0</v>
      </c>
      <c r="O457" s="166">
        <f t="shared" si="199"/>
        <v>0</v>
      </c>
      <c r="P457" s="166">
        <f t="shared" si="199"/>
        <v>0</v>
      </c>
      <c r="Q457" s="166">
        <f t="shared" si="199"/>
        <v>0</v>
      </c>
      <c r="R457" s="166">
        <f t="shared" si="199"/>
        <v>0</v>
      </c>
      <c r="S457" s="166">
        <f t="shared" si="199"/>
        <v>0</v>
      </c>
      <c r="T457" s="166">
        <f t="shared" si="199"/>
        <v>0</v>
      </c>
      <c r="U457" s="166">
        <f t="shared" si="199"/>
        <v>0</v>
      </c>
      <c r="V457" s="166">
        <f t="shared" si="199"/>
        <v>0</v>
      </c>
      <c r="W457" s="166">
        <f t="shared" si="199"/>
        <v>0</v>
      </c>
      <c r="X457" s="166">
        <f t="shared" si="199"/>
        <v>0</v>
      </c>
      <c r="Y457" s="166">
        <f t="shared" si="199"/>
        <v>0</v>
      </c>
      <c r="Z457" s="166">
        <f t="shared" si="199"/>
        <v>0</v>
      </c>
      <c r="AA457" s="82" t="e">
        <f t="shared" ref="AA457:AF457" si="200">AVERAGE(AA459:AA459)</f>
        <v>#DIV/0!</v>
      </c>
      <c r="AB457" s="82" t="e">
        <f t="shared" si="200"/>
        <v>#DIV/0!</v>
      </c>
      <c r="AC457" s="82" t="e">
        <f t="shared" si="200"/>
        <v>#DIV/0!</v>
      </c>
      <c r="AD457" s="82" t="e">
        <f t="shared" si="200"/>
        <v>#DIV/0!</v>
      </c>
      <c r="AE457" s="82" t="e">
        <f t="shared" si="200"/>
        <v>#DIV/0!</v>
      </c>
      <c r="AF457" s="82" t="e">
        <f t="shared" si="200"/>
        <v>#DIV/0!</v>
      </c>
      <c r="AG457" s="166">
        <f t="shared" ref="AG457:AL457" si="201">SUM(AG459:AG459)</f>
        <v>0</v>
      </c>
      <c r="AH457" s="166">
        <f t="shared" si="201"/>
        <v>0</v>
      </c>
      <c r="AI457" s="166">
        <f t="shared" si="201"/>
        <v>0</v>
      </c>
      <c r="AJ457" s="166">
        <f t="shared" si="201"/>
        <v>0</v>
      </c>
      <c r="AK457" s="166">
        <f t="shared" si="201"/>
        <v>0</v>
      </c>
      <c r="AL457" s="166">
        <f t="shared" si="201"/>
        <v>0</v>
      </c>
    </row>
    <row r="458" spans="1:38" ht="15.75" x14ac:dyDescent="0.2">
      <c r="A458" s="77" t="s">
        <v>208</v>
      </c>
      <c r="B458" s="77"/>
      <c r="C458" s="167"/>
      <c r="D458" s="167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78"/>
      <c r="AB458" s="78"/>
      <c r="AC458" s="78"/>
      <c r="AD458" s="78"/>
      <c r="AE458" s="78"/>
      <c r="AF458" s="78"/>
      <c r="AG458" s="167"/>
      <c r="AH458" s="167"/>
      <c r="AI458" s="167"/>
      <c r="AJ458" s="167"/>
      <c r="AK458" s="167"/>
      <c r="AL458" s="167"/>
    </row>
    <row r="459" spans="1:38" ht="15.75" x14ac:dyDescent="0.2">
      <c r="A459" s="72"/>
      <c r="B459" s="72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73"/>
      <c r="AB459" s="73"/>
      <c r="AC459" s="73"/>
      <c r="AD459" s="73"/>
      <c r="AE459" s="73"/>
      <c r="AF459" s="73"/>
      <c r="AG459" s="87"/>
      <c r="AH459" s="87"/>
      <c r="AI459" s="87"/>
      <c r="AJ459" s="87"/>
      <c r="AK459" s="87"/>
      <c r="AL459" s="87"/>
    </row>
    <row r="460" spans="1:38" s="30" customFormat="1" ht="47.25" x14ac:dyDescent="0.2">
      <c r="A460" s="85" t="s">
        <v>477</v>
      </c>
      <c r="B460" s="85"/>
      <c r="C460" s="166">
        <f t="shared" ref="C460:Z460" si="202">SUM(C462:C462)</f>
        <v>0</v>
      </c>
      <c r="D460" s="166">
        <f t="shared" si="202"/>
        <v>0</v>
      </c>
      <c r="E460" s="166">
        <f t="shared" si="202"/>
        <v>0</v>
      </c>
      <c r="F460" s="166">
        <f t="shared" si="202"/>
        <v>0</v>
      </c>
      <c r="G460" s="166">
        <f t="shared" si="202"/>
        <v>0</v>
      </c>
      <c r="H460" s="166">
        <f t="shared" si="202"/>
        <v>0</v>
      </c>
      <c r="I460" s="166">
        <f t="shared" si="202"/>
        <v>0</v>
      </c>
      <c r="J460" s="166">
        <f t="shared" si="202"/>
        <v>0</v>
      </c>
      <c r="K460" s="166">
        <f t="shared" si="202"/>
        <v>0</v>
      </c>
      <c r="L460" s="166">
        <f t="shared" si="202"/>
        <v>0</v>
      </c>
      <c r="M460" s="166">
        <f t="shared" si="202"/>
        <v>0</v>
      </c>
      <c r="N460" s="166">
        <f t="shared" si="202"/>
        <v>0</v>
      </c>
      <c r="O460" s="166">
        <f t="shared" si="202"/>
        <v>0</v>
      </c>
      <c r="P460" s="166">
        <f t="shared" si="202"/>
        <v>0</v>
      </c>
      <c r="Q460" s="166">
        <f t="shared" si="202"/>
        <v>0</v>
      </c>
      <c r="R460" s="166">
        <f t="shared" si="202"/>
        <v>0</v>
      </c>
      <c r="S460" s="166">
        <f t="shared" si="202"/>
        <v>0</v>
      </c>
      <c r="T460" s="166">
        <f t="shared" si="202"/>
        <v>0</v>
      </c>
      <c r="U460" s="166">
        <f t="shared" si="202"/>
        <v>0</v>
      </c>
      <c r="V460" s="166">
        <f t="shared" si="202"/>
        <v>0</v>
      </c>
      <c r="W460" s="166">
        <f t="shared" si="202"/>
        <v>0</v>
      </c>
      <c r="X460" s="166">
        <f t="shared" si="202"/>
        <v>0</v>
      </c>
      <c r="Y460" s="166">
        <f t="shared" si="202"/>
        <v>0</v>
      </c>
      <c r="Z460" s="166">
        <f t="shared" si="202"/>
        <v>0</v>
      </c>
      <c r="AA460" s="82" t="e">
        <f t="shared" ref="AA460:AF460" si="203">AVERAGE(AA462:AA462)</f>
        <v>#DIV/0!</v>
      </c>
      <c r="AB460" s="82" t="e">
        <f t="shared" si="203"/>
        <v>#DIV/0!</v>
      </c>
      <c r="AC460" s="82" t="e">
        <f t="shared" si="203"/>
        <v>#DIV/0!</v>
      </c>
      <c r="AD460" s="82" t="e">
        <f t="shared" si="203"/>
        <v>#DIV/0!</v>
      </c>
      <c r="AE460" s="82" t="e">
        <f t="shared" si="203"/>
        <v>#DIV/0!</v>
      </c>
      <c r="AF460" s="82" t="e">
        <f t="shared" si="203"/>
        <v>#DIV/0!</v>
      </c>
      <c r="AG460" s="166">
        <f t="shared" ref="AG460:AL460" si="204">SUM(AG462:AG462)</f>
        <v>0</v>
      </c>
      <c r="AH460" s="166">
        <f t="shared" si="204"/>
        <v>0</v>
      </c>
      <c r="AI460" s="166">
        <f t="shared" si="204"/>
        <v>0</v>
      </c>
      <c r="AJ460" s="166">
        <f t="shared" si="204"/>
        <v>0</v>
      </c>
      <c r="AK460" s="166">
        <f t="shared" si="204"/>
        <v>0</v>
      </c>
      <c r="AL460" s="166">
        <f t="shared" si="204"/>
        <v>0</v>
      </c>
    </row>
    <row r="461" spans="1:38" ht="15.75" x14ac:dyDescent="0.2">
      <c r="A461" s="77" t="s">
        <v>208</v>
      </c>
      <c r="B461" s="77"/>
      <c r="C461" s="16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78"/>
      <c r="AB461" s="78"/>
      <c r="AC461" s="78"/>
      <c r="AD461" s="78"/>
      <c r="AE461" s="78"/>
      <c r="AF461" s="78"/>
      <c r="AG461" s="167"/>
      <c r="AH461" s="167"/>
      <c r="AI461" s="167"/>
      <c r="AJ461" s="167"/>
      <c r="AK461" s="167"/>
      <c r="AL461" s="167"/>
    </row>
    <row r="462" spans="1:38" ht="15.75" x14ac:dyDescent="0.2">
      <c r="A462" s="72"/>
      <c r="B462" s="72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73"/>
      <c r="AB462" s="73"/>
      <c r="AC462" s="73"/>
      <c r="AD462" s="73"/>
      <c r="AE462" s="73"/>
      <c r="AF462" s="73"/>
      <c r="AG462" s="87"/>
      <c r="AH462" s="87"/>
      <c r="AI462" s="87"/>
      <c r="AJ462" s="87"/>
      <c r="AK462" s="87"/>
      <c r="AL462" s="87"/>
    </row>
    <row r="463" spans="1:38" s="30" customFormat="1" ht="31.5" x14ac:dyDescent="0.2">
      <c r="A463" s="85" t="s">
        <v>237</v>
      </c>
      <c r="B463" s="85"/>
      <c r="C463" s="166">
        <f t="shared" ref="C463:Z463" si="205">SUM(C465:C465)</f>
        <v>0</v>
      </c>
      <c r="D463" s="166">
        <f t="shared" si="205"/>
        <v>0</v>
      </c>
      <c r="E463" s="166">
        <f t="shared" si="205"/>
        <v>0</v>
      </c>
      <c r="F463" s="166">
        <f t="shared" si="205"/>
        <v>0</v>
      </c>
      <c r="G463" s="166">
        <f t="shared" si="205"/>
        <v>0</v>
      </c>
      <c r="H463" s="166">
        <f t="shared" si="205"/>
        <v>0</v>
      </c>
      <c r="I463" s="166">
        <f t="shared" si="205"/>
        <v>0</v>
      </c>
      <c r="J463" s="166">
        <f t="shared" si="205"/>
        <v>0</v>
      </c>
      <c r="K463" s="166">
        <f t="shared" si="205"/>
        <v>0</v>
      </c>
      <c r="L463" s="166">
        <f t="shared" si="205"/>
        <v>0</v>
      </c>
      <c r="M463" s="166">
        <f t="shared" si="205"/>
        <v>0</v>
      </c>
      <c r="N463" s="166">
        <f t="shared" si="205"/>
        <v>0</v>
      </c>
      <c r="O463" s="166">
        <f t="shared" si="205"/>
        <v>0</v>
      </c>
      <c r="P463" s="166">
        <f t="shared" si="205"/>
        <v>0</v>
      </c>
      <c r="Q463" s="166">
        <f t="shared" si="205"/>
        <v>0</v>
      </c>
      <c r="R463" s="166">
        <f t="shared" si="205"/>
        <v>0</v>
      </c>
      <c r="S463" s="166">
        <f t="shared" si="205"/>
        <v>0</v>
      </c>
      <c r="T463" s="166">
        <f t="shared" si="205"/>
        <v>0</v>
      </c>
      <c r="U463" s="166">
        <f t="shared" si="205"/>
        <v>0</v>
      </c>
      <c r="V463" s="166">
        <f t="shared" si="205"/>
        <v>0</v>
      </c>
      <c r="W463" s="166">
        <f t="shared" si="205"/>
        <v>0</v>
      </c>
      <c r="X463" s="166">
        <f t="shared" si="205"/>
        <v>0</v>
      </c>
      <c r="Y463" s="166">
        <f t="shared" si="205"/>
        <v>0</v>
      </c>
      <c r="Z463" s="166">
        <f t="shared" si="205"/>
        <v>0</v>
      </c>
      <c r="AA463" s="82" t="e">
        <f t="shared" ref="AA463:AF463" si="206">AVERAGE(AA465:AA465)</f>
        <v>#DIV/0!</v>
      </c>
      <c r="AB463" s="82" t="e">
        <f t="shared" si="206"/>
        <v>#DIV/0!</v>
      </c>
      <c r="AC463" s="82" t="e">
        <f t="shared" si="206"/>
        <v>#DIV/0!</v>
      </c>
      <c r="AD463" s="82" t="e">
        <f t="shared" si="206"/>
        <v>#DIV/0!</v>
      </c>
      <c r="AE463" s="82" t="e">
        <f t="shared" si="206"/>
        <v>#DIV/0!</v>
      </c>
      <c r="AF463" s="82" t="e">
        <f t="shared" si="206"/>
        <v>#DIV/0!</v>
      </c>
      <c r="AG463" s="166">
        <f t="shared" ref="AG463:AL463" si="207">SUM(AG465:AG465)</f>
        <v>0</v>
      </c>
      <c r="AH463" s="166">
        <f t="shared" si="207"/>
        <v>0</v>
      </c>
      <c r="AI463" s="166">
        <f t="shared" si="207"/>
        <v>0</v>
      </c>
      <c r="AJ463" s="166">
        <f t="shared" si="207"/>
        <v>0</v>
      </c>
      <c r="AK463" s="166">
        <f t="shared" si="207"/>
        <v>0</v>
      </c>
      <c r="AL463" s="166">
        <f t="shared" si="207"/>
        <v>0</v>
      </c>
    </row>
    <row r="464" spans="1:38" ht="15.75" x14ac:dyDescent="0.2">
      <c r="A464" s="77" t="s">
        <v>208</v>
      </c>
      <c r="B464" s="77"/>
      <c r="C464" s="167"/>
      <c r="D464" s="167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78"/>
      <c r="AB464" s="78"/>
      <c r="AC464" s="78"/>
      <c r="AD464" s="78"/>
      <c r="AE464" s="78"/>
      <c r="AF464" s="78"/>
      <c r="AG464" s="167"/>
      <c r="AH464" s="167"/>
      <c r="AI464" s="167"/>
      <c r="AJ464" s="167"/>
      <c r="AK464" s="167"/>
      <c r="AL464" s="167"/>
    </row>
    <row r="465" spans="1:39" ht="15.75" x14ac:dyDescent="0.2">
      <c r="A465" s="72"/>
      <c r="B465" s="72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73"/>
      <c r="AB465" s="73"/>
      <c r="AC465" s="73"/>
      <c r="AD465" s="73"/>
      <c r="AE465" s="73"/>
      <c r="AF465" s="73"/>
      <c r="AG465" s="87"/>
      <c r="AH465" s="87"/>
      <c r="AI465" s="87"/>
      <c r="AJ465" s="87"/>
      <c r="AK465" s="87"/>
      <c r="AL465" s="87"/>
    </row>
    <row r="466" spans="1:39" s="30" customFormat="1" ht="15.75" x14ac:dyDescent="0.2">
      <c r="A466" s="85" t="s">
        <v>10</v>
      </c>
      <c r="B466" s="85"/>
      <c r="C466" s="166">
        <f t="shared" ref="C466:Z466" si="208">C468+C474+C476</f>
        <v>3.6880000000000002</v>
      </c>
      <c r="D466" s="166">
        <f t="shared" si="208"/>
        <v>3.6659999999999999</v>
      </c>
      <c r="E466" s="166">
        <f t="shared" si="208"/>
        <v>3.2610000000000001</v>
      </c>
      <c r="F466" s="166">
        <f t="shared" si="208"/>
        <v>3.3650000000000002</v>
      </c>
      <c r="G466" s="166">
        <f t="shared" si="208"/>
        <v>3.5</v>
      </c>
      <c r="H466" s="166">
        <f t="shared" si="208"/>
        <v>3.5169999999999999</v>
      </c>
      <c r="I466" s="166">
        <f t="shared" si="208"/>
        <v>3.7</v>
      </c>
      <c r="J466" s="166">
        <f t="shared" si="208"/>
        <v>3</v>
      </c>
      <c r="K466" s="166">
        <f t="shared" si="208"/>
        <v>3.2</v>
      </c>
      <c r="L466" s="166">
        <f t="shared" si="208"/>
        <v>3.3</v>
      </c>
      <c r="M466" s="166">
        <f t="shared" si="208"/>
        <v>3.4</v>
      </c>
      <c r="N466" s="166">
        <f t="shared" si="208"/>
        <v>3.5</v>
      </c>
      <c r="O466" s="166">
        <f t="shared" si="208"/>
        <v>2.8000000000000001E-2</v>
      </c>
      <c r="P466" s="166">
        <f t="shared" si="208"/>
        <v>-1.2999999999999999E-2</v>
      </c>
      <c r="Q466" s="166">
        <f t="shared" si="208"/>
        <v>1E-3</v>
      </c>
      <c r="R466" s="166">
        <f t="shared" si="208"/>
        <v>1E-3</v>
      </c>
      <c r="S466" s="166">
        <f t="shared" si="208"/>
        <v>1E-3</v>
      </c>
      <c r="T466" s="166">
        <f t="shared" si="208"/>
        <v>1E-3</v>
      </c>
      <c r="U466" s="166">
        <f t="shared" si="208"/>
        <v>1751.3</v>
      </c>
      <c r="V466" s="166">
        <f t="shared" si="208"/>
        <v>1761.5</v>
      </c>
      <c r="W466" s="166">
        <f t="shared" si="208"/>
        <v>1753</v>
      </c>
      <c r="X466" s="166">
        <f t="shared" si="208"/>
        <v>1747.5</v>
      </c>
      <c r="Y466" s="166">
        <f t="shared" si="208"/>
        <v>1747.5</v>
      </c>
      <c r="Z466" s="166">
        <f t="shared" si="208"/>
        <v>1747.5</v>
      </c>
      <c r="AA466" s="82">
        <f t="shared" ref="AA466:AF466" si="209">AG466/U466/12*1000*1000</f>
        <v>30800.928833818689</v>
      </c>
      <c r="AB466" s="82">
        <f t="shared" si="209"/>
        <v>34591.730532689944</v>
      </c>
      <c r="AC466" s="82">
        <f t="shared" si="209"/>
        <v>39988.590986879637</v>
      </c>
      <c r="AD466" s="82">
        <f t="shared" si="209"/>
        <v>41721.506914639976</v>
      </c>
      <c r="AE466" s="82">
        <f t="shared" si="209"/>
        <v>43385.789222699088</v>
      </c>
      <c r="AF466" s="82">
        <f t="shared" si="209"/>
        <v>45121.602288984272</v>
      </c>
      <c r="AG466" s="168">
        <f t="shared" ref="AG466:AL466" si="210">AG468+AG474+AG476</f>
        <v>647.30000000000007</v>
      </c>
      <c r="AH466" s="166">
        <f t="shared" si="210"/>
        <v>731.19999999999993</v>
      </c>
      <c r="AI466" s="166">
        <f t="shared" si="210"/>
        <v>841.2</v>
      </c>
      <c r="AJ466" s="166">
        <f t="shared" si="210"/>
        <v>874.9000000000002</v>
      </c>
      <c r="AK466" s="166">
        <f t="shared" si="210"/>
        <v>909.8</v>
      </c>
      <c r="AL466" s="166">
        <f t="shared" si="210"/>
        <v>946.20000000000016</v>
      </c>
    </row>
    <row r="467" spans="1:39" ht="15.75" x14ac:dyDescent="0.2">
      <c r="A467" s="77" t="s">
        <v>208</v>
      </c>
      <c r="B467" s="77"/>
      <c r="C467" s="167"/>
      <c r="D467" s="167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78"/>
      <c r="AB467" s="78"/>
      <c r="AC467" s="78"/>
      <c r="AD467" s="78"/>
      <c r="AE467" s="78"/>
      <c r="AF467" s="78"/>
      <c r="AG467" s="167"/>
      <c r="AH467" s="167"/>
      <c r="AI467" s="167"/>
      <c r="AJ467" s="167"/>
      <c r="AK467" s="167"/>
      <c r="AL467" s="167"/>
    </row>
    <row r="468" spans="1:39" ht="31.5" x14ac:dyDescent="0.2">
      <c r="A468" s="79" t="s">
        <v>341</v>
      </c>
      <c r="B468" s="79"/>
      <c r="C468" s="88">
        <f t="shared" ref="C468:Z468" si="211">SUM(C469:C473)</f>
        <v>0</v>
      </c>
      <c r="D468" s="88">
        <f t="shared" si="211"/>
        <v>0</v>
      </c>
      <c r="E468" s="88">
        <f t="shared" si="211"/>
        <v>0</v>
      </c>
      <c r="F468" s="88">
        <f t="shared" si="211"/>
        <v>0</v>
      </c>
      <c r="G468" s="88">
        <f t="shared" si="211"/>
        <v>0</v>
      </c>
      <c r="H468" s="88">
        <f t="shared" si="211"/>
        <v>0</v>
      </c>
      <c r="I468" s="88">
        <f t="shared" si="211"/>
        <v>0</v>
      </c>
      <c r="J468" s="88">
        <f t="shared" si="211"/>
        <v>0</v>
      </c>
      <c r="K468" s="88">
        <f t="shared" si="211"/>
        <v>0</v>
      </c>
      <c r="L468" s="88">
        <f t="shared" si="211"/>
        <v>0</v>
      </c>
      <c r="M468" s="88">
        <f t="shared" si="211"/>
        <v>0</v>
      </c>
      <c r="N468" s="88">
        <f t="shared" si="211"/>
        <v>0</v>
      </c>
      <c r="O468" s="88">
        <f t="shared" si="211"/>
        <v>0</v>
      </c>
      <c r="P468" s="88">
        <f t="shared" si="211"/>
        <v>0</v>
      </c>
      <c r="Q468" s="88">
        <f t="shared" si="211"/>
        <v>0</v>
      </c>
      <c r="R468" s="88">
        <f t="shared" si="211"/>
        <v>0</v>
      </c>
      <c r="S468" s="88">
        <f t="shared" si="211"/>
        <v>0</v>
      </c>
      <c r="T468" s="88">
        <f t="shared" si="211"/>
        <v>0</v>
      </c>
      <c r="U468" s="88">
        <f t="shared" si="211"/>
        <v>1740.3</v>
      </c>
      <c r="V468" s="88">
        <f t="shared" si="211"/>
        <v>1750.5</v>
      </c>
      <c r="W468" s="88">
        <f t="shared" si="211"/>
        <v>1742</v>
      </c>
      <c r="X468" s="88">
        <f t="shared" si="211"/>
        <v>1736.5</v>
      </c>
      <c r="Y468" s="88">
        <f t="shared" si="211"/>
        <v>1736.5</v>
      </c>
      <c r="Z468" s="88">
        <f t="shared" si="211"/>
        <v>1736.5</v>
      </c>
      <c r="AA468" s="80">
        <f t="shared" ref="AA468:AF468" si="212">AG468/U468/12*1000*1000</f>
        <v>30890.267961462585</v>
      </c>
      <c r="AB468" s="80">
        <f t="shared" si="212"/>
        <v>34718.651813767494</v>
      </c>
      <c r="AC468" s="80">
        <f t="shared" si="212"/>
        <v>40145.426712590895</v>
      </c>
      <c r="AD468" s="80">
        <f t="shared" si="212"/>
        <v>41885.017756022658</v>
      </c>
      <c r="AE468" s="80">
        <f t="shared" si="212"/>
        <v>43559.842595258662</v>
      </c>
      <c r="AF468" s="80">
        <f t="shared" si="212"/>
        <v>45301.852385065751</v>
      </c>
      <c r="AG468" s="88">
        <f t="shared" ref="AG468:AL468" si="213">SUM(AG469:AG473)</f>
        <v>645.1</v>
      </c>
      <c r="AH468" s="88">
        <f t="shared" si="213"/>
        <v>729.3</v>
      </c>
      <c r="AI468" s="88">
        <f t="shared" si="213"/>
        <v>839.2</v>
      </c>
      <c r="AJ468" s="88">
        <f t="shared" si="213"/>
        <v>872.80000000000018</v>
      </c>
      <c r="AK468" s="88">
        <f t="shared" si="213"/>
        <v>907.69999999999993</v>
      </c>
      <c r="AL468" s="88">
        <f t="shared" si="213"/>
        <v>944.00000000000011</v>
      </c>
    </row>
    <row r="469" spans="1:39" ht="78.75" x14ac:dyDescent="0.2">
      <c r="A469" s="72" t="s">
        <v>307</v>
      </c>
      <c r="B469" s="72" t="s">
        <v>274</v>
      </c>
      <c r="C469" s="87">
        <v>0</v>
      </c>
      <c r="D469" s="87">
        <v>0</v>
      </c>
      <c r="E469" s="87">
        <v>0</v>
      </c>
      <c r="F469" s="87">
        <v>0</v>
      </c>
      <c r="G469" s="87">
        <v>0</v>
      </c>
      <c r="H469" s="87">
        <v>0</v>
      </c>
      <c r="I469" s="87">
        <v>0</v>
      </c>
      <c r="J469" s="87">
        <v>0</v>
      </c>
      <c r="K469" s="87">
        <v>0</v>
      </c>
      <c r="L469" s="87">
        <v>0</v>
      </c>
      <c r="M469" s="87">
        <v>0</v>
      </c>
      <c r="N469" s="87">
        <v>0</v>
      </c>
      <c r="O469" s="87">
        <v>0</v>
      </c>
      <c r="P469" s="87">
        <v>0</v>
      </c>
      <c r="Q469" s="87">
        <v>0</v>
      </c>
      <c r="R469" s="87">
        <v>0</v>
      </c>
      <c r="S469" s="87">
        <v>0</v>
      </c>
      <c r="T469" s="87">
        <v>0</v>
      </c>
      <c r="U469" s="87">
        <v>66</v>
      </c>
      <c r="V469" s="87">
        <v>65</v>
      </c>
      <c r="W469" s="87">
        <v>64</v>
      </c>
      <c r="X469" s="87">
        <v>64</v>
      </c>
      <c r="Y469" s="87">
        <v>64</v>
      </c>
      <c r="Z469" s="87">
        <v>64</v>
      </c>
      <c r="AA469" s="73">
        <f>AG469/U469/12*1000*1000</f>
        <v>25757.575757575756</v>
      </c>
      <c r="AB469" s="73">
        <f t="shared" ref="AB469:AB474" si="214">AH469/V469/12*1000*1000</f>
        <v>30384.615384615383</v>
      </c>
      <c r="AC469" s="73">
        <f t="shared" ref="AC469:AC474" si="215">AI469/W469/12*1000*1000</f>
        <v>38411.458333333336</v>
      </c>
      <c r="AD469" s="73">
        <f t="shared" ref="AD469:AD474" si="216">AJ469/X469/12*1000*1000</f>
        <v>39973.958333333328</v>
      </c>
      <c r="AE469" s="73">
        <f t="shared" ref="AE469:AE474" si="217">AK469/Y469/12*1000*1000</f>
        <v>41536.458333333328</v>
      </c>
      <c r="AF469" s="73">
        <f t="shared" ref="AF469:AF474" si="218">AL469/Z469/12*1000*1000</f>
        <v>43229.166666666672</v>
      </c>
      <c r="AG469" s="87">
        <v>20.399999999999999</v>
      </c>
      <c r="AH469" s="87">
        <v>23.7</v>
      </c>
      <c r="AI469" s="87">
        <v>29.5</v>
      </c>
      <c r="AJ469" s="87">
        <v>30.7</v>
      </c>
      <c r="AK469" s="87">
        <v>31.9</v>
      </c>
      <c r="AL469" s="87">
        <v>33.200000000000003</v>
      </c>
    </row>
    <row r="470" spans="1:39" ht="31.5" x14ac:dyDescent="0.2">
      <c r="A470" s="72" t="s">
        <v>351</v>
      </c>
      <c r="B470" s="72" t="s">
        <v>276</v>
      </c>
      <c r="C470" s="87">
        <v>0</v>
      </c>
      <c r="D470" s="87">
        <v>0</v>
      </c>
      <c r="E470" s="87">
        <v>0</v>
      </c>
      <c r="F470" s="87">
        <v>0</v>
      </c>
      <c r="G470" s="87">
        <v>0</v>
      </c>
      <c r="H470" s="87">
        <v>0</v>
      </c>
      <c r="I470" s="87">
        <v>0</v>
      </c>
      <c r="J470" s="87">
        <v>0</v>
      </c>
      <c r="K470" s="87">
        <v>0</v>
      </c>
      <c r="L470" s="87">
        <v>0</v>
      </c>
      <c r="M470" s="87">
        <v>0</v>
      </c>
      <c r="N470" s="87">
        <v>0</v>
      </c>
      <c r="O470" s="87">
        <v>0</v>
      </c>
      <c r="P470" s="87">
        <v>0</v>
      </c>
      <c r="Q470" s="87">
        <v>0</v>
      </c>
      <c r="R470" s="87">
        <v>0</v>
      </c>
      <c r="S470" s="87">
        <v>0</v>
      </c>
      <c r="T470" s="87">
        <v>0</v>
      </c>
      <c r="U470" s="87">
        <v>1209.5999999999999</v>
      </c>
      <c r="V470" s="87">
        <v>1206</v>
      </c>
      <c r="W470" s="87">
        <v>1196.5999999999999</v>
      </c>
      <c r="X470" s="87">
        <v>1191.0999999999999</v>
      </c>
      <c r="Y470" s="87">
        <v>1191.0999999999999</v>
      </c>
      <c r="Z470" s="87">
        <v>1191.0999999999999</v>
      </c>
      <c r="AA470" s="73">
        <f>AG470/U470/12*1000*1000</f>
        <v>29693.011463844799</v>
      </c>
      <c r="AB470" s="73">
        <f t="shared" si="214"/>
        <v>33119.126589275846</v>
      </c>
      <c r="AC470" s="73">
        <f t="shared" si="215"/>
        <v>39389.38102401248</v>
      </c>
      <c r="AD470" s="73">
        <f t="shared" si="216"/>
        <v>41152.436123471314</v>
      </c>
      <c r="AE470" s="73">
        <f t="shared" si="217"/>
        <v>42803.570928833295</v>
      </c>
      <c r="AF470" s="73">
        <f t="shared" si="218"/>
        <v>44510.676405563492</v>
      </c>
      <c r="AG470" s="87">
        <v>431</v>
      </c>
      <c r="AH470" s="87">
        <v>479.3</v>
      </c>
      <c r="AI470" s="87">
        <v>565.6</v>
      </c>
      <c r="AJ470" s="87">
        <v>588.20000000000005</v>
      </c>
      <c r="AK470" s="87">
        <v>611.79999999999995</v>
      </c>
      <c r="AL470" s="87">
        <v>636.20000000000005</v>
      </c>
    </row>
    <row r="471" spans="1:39" ht="31.5" x14ac:dyDescent="0.2">
      <c r="A471" s="72" t="s">
        <v>352</v>
      </c>
      <c r="B471" s="72" t="s">
        <v>354</v>
      </c>
      <c r="C471" s="87">
        <v>0</v>
      </c>
      <c r="D471" s="87">
        <v>0</v>
      </c>
      <c r="E471" s="87">
        <v>0</v>
      </c>
      <c r="F471" s="87">
        <v>0</v>
      </c>
      <c r="G471" s="87">
        <v>0</v>
      </c>
      <c r="H471" s="87">
        <v>0</v>
      </c>
      <c r="I471" s="87">
        <v>0</v>
      </c>
      <c r="J471" s="87">
        <v>0</v>
      </c>
      <c r="K471" s="87">
        <v>0</v>
      </c>
      <c r="L471" s="87">
        <v>0</v>
      </c>
      <c r="M471" s="87">
        <v>0</v>
      </c>
      <c r="N471" s="87">
        <v>0</v>
      </c>
      <c r="O471" s="87">
        <v>0</v>
      </c>
      <c r="P471" s="87">
        <v>0</v>
      </c>
      <c r="Q471" s="87">
        <v>0</v>
      </c>
      <c r="R471" s="87">
        <v>0</v>
      </c>
      <c r="S471" s="87">
        <v>0</v>
      </c>
      <c r="T471" s="87">
        <v>0</v>
      </c>
      <c r="U471" s="87">
        <v>152.5</v>
      </c>
      <c r="V471" s="87">
        <v>152.69999999999999</v>
      </c>
      <c r="W471" s="87">
        <v>158.4</v>
      </c>
      <c r="X471" s="87">
        <v>158.4</v>
      </c>
      <c r="Y471" s="87">
        <v>158.4</v>
      </c>
      <c r="Z471" s="87">
        <v>158.4</v>
      </c>
      <c r="AA471" s="73">
        <f>AG471/U471/12*1000*1000</f>
        <v>35300.546448087429</v>
      </c>
      <c r="AB471" s="73">
        <f t="shared" ref="AB471:AF472" si="219">AH471/V471/12*1000*1000</f>
        <v>36564.068980571923</v>
      </c>
      <c r="AC471" s="73">
        <f t="shared" si="219"/>
        <v>42561.026936026938</v>
      </c>
      <c r="AD471" s="73">
        <f t="shared" si="219"/>
        <v>44297.138047138047</v>
      </c>
      <c r="AE471" s="73">
        <f t="shared" si="219"/>
        <v>46033.249158249157</v>
      </c>
      <c r="AF471" s="73">
        <f t="shared" si="219"/>
        <v>47874.579124579126</v>
      </c>
      <c r="AG471" s="87">
        <v>64.599999999999994</v>
      </c>
      <c r="AH471" s="87">
        <v>67</v>
      </c>
      <c r="AI471" s="87">
        <v>80.900000000000006</v>
      </c>
      <c r="AJ471" s="87">
        <v>84.2</v>
      </c>
      <c r="AK471" s="87">
        <v>87.5</v>
      </c>
      <c r="AL471" s="87">
        <v>91</v>
      </c>
    </row>
    <row r="472" spans="1:39" ht="31.5" x14ac:dyDescent="0.2">
      <c r="A472" s="72" t="s">
        <v>353</v>
      </c>
      <c r="B472" s="72" t="s">
        <v>354</v>
      </c>
      <c r="C472" s="87">
        <v>0</v>
      </c>
      <c r="D472" s="87">
        <v>0</v>
      </c>
      <c r="E472" s="87">
        <v>0</v>
      </c>
      <c r="F472" s="87">
        <v>0</v>
      </c>
      <c r="G472" s="87">
        <v>0</v>
      </c>
      <c r="H472" s="87">
        <v>0</v>
      </c>
      <c r="I472" s="87">
        <v>0</v>
      </c>
      <c r="J472" s="87">
        <v>0</v>
      </c>
      <c r="K472" s="87">
        <v>0</v>
      </c>
      <c r="L472" s="87">
        <v>0</v>
      </c>
      <c r="M472" s="87">
        <v>0</v>
      </c>
      <c r="N472" s="87">
        <v>0</v>
      </c>
      <c r="O472" s="87">
        <v>0</v>
      </c>
      <c r="P472" s="87">
        <v>0</v>
      </c>
      <c r="Q472" s="87">
        <v>0</v>
      </c>
      <c r="R472" s="87">
        <v>0</v>
      </c>
      <c r="S472" s="87">
        <v>0</v>
      </c>
      <c r="T472" s="87">
        <v>0</v>
      </c>
      <c r="U472" s="87">
        <v>312.2</v>
      </c>
      <c r="V472" s="87">
        <v>326.8</v>
      </c>
      <c r="W472" s="87">
        <v>323</v>
      </c>
      <c r="X472" s="87">
        <v>323</v>
      </c>
      <c r="Y472" s="87">
        <v>323</v>
      </c>
      <c r="Z472" s="87">
        <v>323</v>
      </c>
      <c r="AA472" s="73">
        <f>AG472/U472/12*1000*1000</f>
        <v>34459.748024770452</v>
      </c>
      <c r="AB472" s="73">
        <f t="shared" si="219"/>
        <v>40621.175030599756</v>
      </c>
      <c r="AC472" s="73">
        <f t="shared" si="219"/>
        <v>42105.263157894733</v>
      </c>
      <c r="AD472" s="73">
        <f t="shared" si="219"/>
        <v>43782.249742002059</v>
      </c>
      <c r="AE472" s="73">
        <f t="shared" si="219"/>
        <v>45536.635706914349</v>
      </c>
      <c r="AF472" s="73">
        <f t="shared" si="219"/>
        <v>47368.42105263158</v>
      </c>
      <c r="AG472" s="87">
        <v>129.1</v>
      </c>
      <c r="AH472" s="87">
        <v>159.30000000000001</v>
      </c>
      <c r="AI472" s="87">
        <v>163.19999999999999</v>
      </c>
      <c r="AJ472" s="87">
        <v>169.7</v>
      </c>
      <c r="AK472" s="87">
        <v>176.5</v>
      </c>
      <c r="AL472" s="87">
        <v>183.6</v>
      </c>
    </row>
    <row r="473" spans="1:39" ht="15.75" x14ac:dyDescent="0.2">
      <c r="A473" s="72"/>
      <c r="B473" s="72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73"/>
      <c r="AB473" s="73"/>
      <c r="AC473" s="73"/>
      <c r="AD473" s="73"/>
      <c r="AE473" s="73"/>
      <c r="AF473" s="73"/>
      <c r="AG473" s="87"/>
      <c r="AH473" s="87"/>
      <c r="AI473" s="87"/>
      <c r="AJ473" s="87"/>
      <c r="AK473" s="87"/>
      <c r="AL473" s="87"/>
    </row>
    <row r="474" spans="1:39" ht="15.75" x14ac:dyDescent="0.2">
      <c r="A474" s="79" t="s">
        <v>342</v>
      </c>
      <c r="B474" s="79"/>
      <c r="C474" s="88">
        <v>0</v>
      </c>
      <c r="D474" s="88">
        <v>0</v>
      </c>
      <c r="E474" s="88">
        <v>0</v>
      </c>
      <c r="F474" s="88">
        <v>0</v>
      </c>
      <c r="G474" s="88">
        <v>0</v>
      </c>
      <c r="H474" s="88">
        <v>0</v>
      </c>
      <c r="I474" s="88">
        <v>0</v>
      </c>
      <c r="J474" s="88">
        <v>0</v>
      </c>
      <c r="K474" s="88">
        <v>0</v>
      </c>
      <c r="L474" s="88">
        <v>0</v>
      </c>
      <c r="M474" s="88">
        <v>0</v>
      </c>
      <c r="N474" s="88">
        <v>0</v>
      </c>
      <c r="O474" s="88">
        <v>0</v>
      </c>
      <c r="P474" s="88">
        <v>0</v>
      </c>
      <c r="Q474" s="88">
        <v>0</v>
      </c>
      <c r="R474" s="88">
        <v>0</v>
      </c>
      <c r="S474" s="88">
        <v>0</v>
      </c>
      <c r="T474" s="88">
        <v>0</v>
      </c>
      <c r="U474" s="88">
        <v>0</v>
      </c>
      <c r="V474" s="88">
        <v>0</v>
      </c>
      <c r="W474" s="88">
        <v>0</v>
      </c>
      <c r="X474" s="88">
        <v>0</v>
      </c>
      <c r="Y474" s="88">
        <v>0</v>
      </c>
      <c r="Z474" s="88">
        <v>0</v>
      </c>
      <c r="AA474" s="80" t="e">
        <f>AG474/U474/12*1000*1000</f>
        <v>#DIV/0!</v>
      </c>
      <c r="AB474" s="80" t="e">
        <f t="shared" si="214"/>
        <v>#DIV/0!</v>
      </c>
      <c r="AC474" s="80" t="e">
        <f t="shared" si="215"/>
        <v>#DIV/0!</v>
      </c>
      <c r="AD474" s="80" t="e">
        <f t="shared" si="216"/>
        <v>#DIV/0!</v>
      </c>
      <c r="AE474" s="80" t="e">
        <f t="shared" si="217"/>
        <v>#DIV/0!</v>
      </c>
      <c r="AF474" s="80" t="e">
        <f t="shared" si="218"/>
        <v>#DIV/0!</v>
      </c>
      <c r="AG474" s="88">
        <v>0</v>
      </c>
      <c r="AH474" s="88">
        <v>0</v>
      </c>
      <c r="AI474" s="88">
        <v>0</v>
      </c>
      <c r="AJ474" s="88">
        <v>0</v>
      </c>
      <c r="AK474" s="88">
        <v>0</v>
      </c>
      <c r="AL474" s="88">
        <v>0</v>
      </c>
    </row>
    <row r="475" spans="1:39" ht="15.75" x14ac:dyDescent="0.2">
      <c r="A475" s="72"/>
      <c r="B475" s="72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73"/>
      <c r="AB475" s="73"/>
      <c r="AC475" s="73"/>
      <c r="AD475" s="73"/>
      <c r="AE475" s="73"/>
      <c r="AF475" s="73"/>
      <c r="AG475" s="87"/>
      <c r="AH475" s="87"/>
      <c r="AI475" s="87"/>
      <c r="AJ475" s="87"/>
      <c r="AK475" s="87"/>
      <c r="AL475" s="87"/>
    </row>
    <row r="476" spans="1:39" ht="15.75" x14ac:dyDescent="0.2">
      <c r="A476" s="79" t="s">
        <v>343</v>
      </c>
      <c r="B476" s="79"/>
      <c r="C476" s="88">
        <f>C477</f>
        <v>3.6880000000000002</v>
      </c>
      <c r="D476" s="88">
        <f t="shared" ref="D476:Z476" si="220">D477</f>
        <v>3.6659999999999999</v>
      </c>
      <c r="E476" s="88">
        <f t="shared" si="220"/>
        <v>3.2610000000000001</v>
      </c>
      <c r="F476" s="88">
        <f t="shared" si="220"/>
        <v>3.3650000000000002</v>
      </c>
      <c r="G476" s="88">
        <f t="shared" si="220"/>
        <v>3.5</v>
      </c>
      <c r="H476" s="88">
        <f t="shared" si="220"/>
        <v>3.5169999999999999</v>
      </c>
      <c r="I476" s="88">
        <f t="shared" si="220"/>
        <v>3.7</v>
      </c>
      <c r="J476" s="88">
        <f t="shared" si="220"/>
        <v>3</v>
      </c>
      <c r="K476" s="88">
        <f t="shared" si="220"/>
        <v>3.2</v>
      </c>
      <c r="L476" s="88">
        <f t="shared" si="220"/>
        <v>3.3</v>
      </c>
      <c r="M476" s="88">
        <f t="shared" si="220"/>
        <v>3.4</v>
      </c>
      <c r="N476" s="88">
        <f t="shared" si="220"/>
        <v>3.5</v>
      </c>
      <c r="O476" s="88">
        <f t="shared" si="220"/>
        <v>2.8000000000000001E-2</v>
      </c>
      <c r="P476" s="88">
        <f t="shared" si="220"/>
        <v>-1.2999999999999999E-2</v>
      </c>
      <c r="Q476" s="88">
        <f t="shared" si="220"/>
        <v>1E-3</v>
      </c>
      <c r="R476" s="88">
        <f t="shared" si="220"/>
        <v>1E-3</v>
      </c>
      <c r="S476" s="88">
        <f t="shared" si="220"/>
        <v>1E-3</v>
      </c>
      <c r="T476" s="88">
        <f t="shared" si="220"/>
        <v>1E-3</v>
      </c>
      <c r="U476" s="88">
        <f t="shared" si="220"/>
        <v>11</v>
      </c>
      <c r="V476" s="88">
        <f t="shared" si="220"/>
        <v>11</v>
      </c>
      <c r="W476" s="88">
        <f t="shared" si="220"/>
        <v>11</v>
      </c>
      <c r="X476" s="88">
        <f t="shared" si="220"/>
        <v>11</v>
      </c>
      <c r="Y476" s="88">
        <f t="shared" si="220"/>
        <v>11</v>
      </c>
      <c r="Z476" s="88">
        <f t="shared" si="220"/>
        <v>11</v>
      </c>
      <c r="AA476" s="80">
        <f t="shared" ref="AA476:AF477" si="221">AG476/U476/12*1000*1000</f>
        <v>16666.666666666668</v>
      </c>
      <c r="AB476" s="80">
        <f t="shared" si="221"/>
        <v>14393.939393939394</v>
      </c>
      <c r="AC476" s="80">
        <f t="shared" si="221"/>
        <v>15151.515151515152</v>
      </c>
      <c r="AD476" s="80">
        <f t="shared" si="221"/>
        <v>15909.09090909091</v>
      </c>
      <c r="AE476" s="80">
        <f t="shared" si="221"/>
        <v>15909.09090909091</v>
      </c>
      <c r="AF476" s="80">
        <f t="shared" si="221"/>
        <v>16666.666666666668</v>
      </c>
      <c r="AG476" s="88">
        <f t="shared" ref="AG476:AL476" si="222">AG477</f>
        <v>2.2000000000000002</v>
      </c>
      <c r="AH476" s="88">
        <f t="shared" si="222"/>
        <v>1.9</v>
      </c>
      <c r="AI476" s="88">
        <f t="shared" si="222"/>
        <v>2</v>
      </c>
      <c r="AJ476" s="88">
        <f t="shared" si="222"/>
        <v>2.1</v>
      </c>
      <c r="AK476" s="88">
        <f t="shared" si="222"/>
        <v>2.1</v>
      </c>
      <c r="AL476" s="88">
        <f t="shared" si="222"/>
        <v>2.2000000000000002</v>
      </c>
    </row>
    <row r="477" spans="1:39" ht="15.75" x14ac:dyDescent="0.2">
      <c r="A477" s="72" t="s">
        <v>306</v>
      </c>
      <c r="B477" s="72" t="s">
        <v>270</v>
      </c>
      <c r="C477" s="87">
        <v>3.6880000000000002</v>
      </c>
      <c r="D477" s="87">
        <v>3.6659999999999999</v>
      </c>
      <c r="E477" s="87">
        <v>3.2610000000000001</v>
      </c>
      <c r="F477" s="87">
        <v>3.3650000000000002</v>
      </c>
      <c r="G477" s="87">
        <v>3.5</v>
      </c>
      <c r="H477" s="87">
        <v>3.5169999999999999</v>
      </c>
      <c r="I477" s="87">
        <v>3.7</v>
      </c>
      <c r="J477" s="87">
        <v>3</v>
      </c>
      <c r="K477" s="87">
        <v>3.2</v>
      </c>
      <c r="L477" s="87">
        <v>3.3</v>
      </c>
      <c r="M477" s="87">
        <v>3.4</v>
      </c>
      <c r="N477" s="87">
        <v>3.5</v>
      </c>
      <c r="O477" s="87">
        <v>2.8000000000000001E-2</v>
      </c>
      <c r="P477" s="87">
        <v>-1.2999999999999999E-2</v>
      </c>
      <c r="Q477" s="87">
        <v>1E-3</v>
      </c>
      <c r="R477" s="87">
        <v>1E-3</v>
      </c>
      <c r="S477" s="87">
        <v>1E-3</v>
      </c>
      <c r="T477" s="87">
        <v>1E-3</v>
      </c>
      <c r="U477" s="87">
        <v>11</v>
      </c>
      <c r="V477" s="87">
        <v>11</v>
      </c>
      <c r="W477" s="87">
        <v>11</v>
      </c>
      <c r="X477" s="87">
        <v>11</v>
      </c>
      <c r="Y477" s="87">
        <v>11</v>
      </c>
      <c r="Z477" s="87">
        <v>11</v>
      </c>
      <c r="AA477" s="73">
        <f t="shared" si="221"/>
        <v>16666.666666666668</v>
      </c>
      <c r="AB477" s="73">
        <f t="shared" si="221"/>
        <v>14393.939393939394</v>
      </c>
      <c r="AC477" s="73">
        <f t="shared" si="221"/>
        <v>15151.515151515152</v>
      </c>
      <c r="AD477" s="73">
        <f t="shared" si="221"/>
        <v>15909.09090909091</v>
      </c>
      <c r="AE477" s="73">
        <f t="shared" si="221"/>
        <v>15909.09090909091</v>
      </c>
      <c r="AF477" s="73">
        <f t="shared" si="221"/>
        <v>16666.666666666668</v>
      </c>
      <c r="AG477" s="87">
        <v>2.2000000000000002</v>
      </c>
      <c r="AH477" s="87">
        <v>1.9</v>
      </c>
      <c r="AI477" s="87">
        <v>2</v>
      </c>
      <c r="AJ477" s="87">
        <v>2.1</v>
      </c>
      <c r="AK477" s="87">
        <v>2.1</v>
      </c>
      <c r="AL477" s="87">
        <v>2.2000000000000002</v>
      </c>
    </row>
    <row r="478" spans="1:39" ht="15.75" x14ac:dyDescent="0.2">
      <c r="A478" s="72"/>
      <c r="B478" s="72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73"/>
      <c r="AB478" s="73"/>
      <c r="AC478" s="73"/>
      <c r="AD478" s="73"/>
      <c r="AE478" s="73"/>
      <c r="AF478" s="73"/>
      <c r="AG478" s="87"/>
      <c r="AH478" s="87"/>
      <c r="AI478" s="87"/>
      <c r="AJ478" s="87"/>
      <c r="AK478" s="87"/>
      <c r="AL478" s="87"/>
    </row>
    <row r="479" spans="1:39" ht="31.5" x14ac:dyDescent="0.2">
      <c r="A479" s="85" t="s">
        <v>380</v>
      </c>
      <c r="B479" s="85"/>
      <c r="C479" s="166">
        <f t="shared" ref="C479:Z479" si="223">C8+C36+C86+C421+C432+C435+C444+C457+C460+C463+C466</f>
        <v>6714.8880000000008</v>
      </c>
      <c r="D479" s="166">
        <f t="shared" si="223"/>
        <v>6784.4660000000013</v>
      </c>
      <c r="E479" s="166">
        <f t="shared" si="223"/>
        <v>6801.161000000001</v>
      </c>
      <c r="F479" s="166">
        <f t="shared" si="223"/>
        <v>7012.3649999999998</v>
      </c>
      <c r="G479" s="166">
        <f t="shared" si="223"/>
        <v>7276.5999999999995</v>
      </c>
      <c r="H479" s="166">
        <f t="shared" si="223"/>
        <v>7514.3169999999991</v>
      </c>
      <c r="I479" s="166">
        <f t="shared" si="223"/>
        <v>6898</v>
      </c>
      <c r="J479" s="166">
        <f t="shared" si="223"/>
        <v>6685.7579999999998</v>
      </c>
      <c r="K479" s="166">
        <f t="shared" si="223"/>
        <v>6696.0200000000013</v>
      </c>
      <c r="L479" s="166">
        <f t="shared" si="223"/>
        <v>6907</v>
      </c>
      <c r="M479" s="166">
        <f t="shared" si="223"/>
        <v>7167.5999999999995</v>
      </c>
      <c r="N479" s="166">
        <f t="shared" si="223"/>
        <v>7401.2</v>
      </c>
      <c r="O479" s="166">
        <f t="shared" si="223"/>
        <v>1592.5989999999999</v>
      </c>
      <c r="P479" s="168">
        <f t="shared" si="223"/>
        <v>1506.662</v>
      </c>
      <c r="Q479" s="166">
        <f t="shared" si="223"/>
        <v>1344.1720000000003</v>
      </c>
      <c r="R479" s="166">
        <f t="shared" si="223"/>
        <v>1604.3100000000002</v>
      </c>
      <c r="S479" s="166">
        <f t="shared" si="223"/>
        <v>1467.9560000000004</v>
      </c>
      <c r="T479" s="166">
        <f t="shared" si="223"/>
        <v>1253.2729999999997</v>
      </c>
      <c r="U479" s="166">
        <f t="shared" si="223"/>
        <v>4422.8</v>
      </c>
      <c r="V479" s="166">
        <f t="shared" si="223"/>
        <v>4283.6000000000004</v>
      </c>
      <c r="W479" s="166">
        <f t="shared" si="223"/>
        <v>4174.8999999999996</v>
      </c>
      <c r="X479" s="166">
        <f t="shared" si="223"/>
        <v>4169.3999999999996</v>
      </c>
      <c r="Y479" s="166">
        <f t="shared" si="223"/>
        <v>4171.3999999999996</v>
      </c>
      <c r="Z479" s="166">
        <f t="shared" si="223"/>
        <v>4172.3999999999996</v>
      </c>
      <c r="AA479" s="82">
        <f>AG479/U479/12*1000*1000</f>
        <v>37147.92288444726</v>
      </c>
      <c r="AB479" s="82">
        <f t="shared" ref="AB479:AF480" si="224">AH479/V479/12*1000*1000</f>
        <v>39897.224297320005</v>
      </c>
      <c r="AC479" s="82">
        <f t="shared" si="224"/>
        <v>44472.322690363857</v>
      </c>
      <c r="AD479" s="82">
        <f t="shared" si="224"/>
        <v>46308.66151804418</v>
      </c>
      <c r="AE479" s="82">
        <f t="shared" si="224"/>
        <v>48146.385705838169</v>
      </c>
      <c r="AF479" s="82">
        <f t="shared" si="224"/>
        <v>50067.507110216349</v>
      </c>
      <c r="AG479" s="166">
        <f t="shared" ref="AG479:AL479" si="225">AG8+AG36+AG86+AG421+AG432+AG435+AG444+AG457+AG460+AG463+AG466</f>
        <v>1971.5740000000001</v>
      </c>
      <c r="AH479" s="166">
        <f t="shared" si="225"/>
        <v>2050.8450000000003</v>
      </c>
      <c r="AI479" s="166">
        <f t="shared" si="225"/>
        <v>2228.0100000000002</v>
      </c>
      <c r="AJ479" s="166">
        <f t="shared" si="225"/>
        <v>2316.9520000000007</v>
      </c>
      <c r="AK479" s="166">
        <f t="shared" si="225"/>
        <v>2410.0540000000001</v>
      </c>
      <c r="AL479" s="166">
        <f t="shared" si="225"/>
        <v>2506.8200000000002</v>
      </c>
      <c r="AM479" s="178"/>
    </row>
    <row r="480" spans="1:39" ht="31.5" x14ac:dyDescent="0.2">
      <c r="A480" s="74" t="s">
        <v>341</v>
      </c>
      <c r="B480" s="74"/>
      <c r="C480" s="91">
        <f t="shared" ref="C480:Z480" si="226">C11+C26+C40+C90+C413+C423+C437+C446+C468</f>
        <v>6133.9000000000005</v>
      </c>
      <c r="D480" s="91">
        <f t="shared" si="226"/>
        <v>5932.9000000000005</v>
      </c>
      <c r="E480" s="91">
        <f t="shared" si="226"/>
        <v>5937.4000000000005</v>
      </c>
      <c r="F480" s="91">
        <f t="shared" si="226"/>
        <v>6121.7</v>
      </c>
      <c r="G480" s="91">
        <f t="shared" si="226"/>
        <v>6352.2</v>
      </c>
      <c r="H480" s="91">
        <f t="shared" si="226"/>
        <v>6552.9</v>
      </c>
      <c r="I480" s="91">
        <f t="shared" si="226"/>
        <v>6202.8</v>
      </c>
      <c r="J480" s="91">
        <f t="shared" si="226"/>
        <v>5965.5</v>
      </c>
      <c r="K480" s="91">
        <f t="shared" si="226"/>
        <v>5958.7000000000007</v>
      </c>
      <c r="L480" s="91">
        <f t="shared" si="226"/>
        <v>6145.0999999999995</v>
      </c>
      <c r="M480" s="91">
        <f t="shared" si="226"/>
        <v>6376.7</v>
      </c>
      <c r="N480" s="91">
        <f t="shared" si="226"/>
        <v>6578.4</v>
      </c>
      <c r="O480" s="91">
        <f t="shared" si="226"/>
        <v>1409.5</v>
      </c>
      <c r="P480" s="91">
        <f t="shared" si="226"/>
        <v>1366.6000000000001</v>
      </c>
      <c r="Q480" s="91">
        <f t="shared" si="226"/>
        <v>1203</v>
      </c>
      <c r="R480" s="91">
        <f t="shared" si="226"/>
        <v>1461.3000000000002</v>
      </c>
      <c r="S480" s="91">
        <f t="shared" si="226"/>
        <v>1321.5</v>
      </c>
      <c r="T480" s="91">
        <f t="shared" si="226"/>
        <v>1102.8999999999999</v>
      </c>
      <c r="U480" s="91">
        <f t="shared" si="226"/>
        <v>4131.8</v>
      </c>
      <c r="V480" s="91">
        <f t="shared" si="226"/>
        <v>4045.6</v>
      </c>
      <c r="W480" s="91">
        <f t="shared" si="226"/>
        <v>3953.9</v>
      </c>
      <c r="X480" s="91">
        <f t="shared" si="226"/>
        <v>3948.4</v>
      </c>
      <c r="Y480" s="91">
        <f t="shared" si="226"/>
        <v>3948.4</v>
      </c>
      <c r="Z480" s="91">
        <f t="shared" si="226"/>
        <v>3948.4</v>
      </c>
      <c r="AA480" s="75">
        <f>AG480/U480/12*1000*1000</f>
        <v>38603.413363021762</v>
      </c>
      <c r="AB480" s="75">
        <f t="shared" si="224"/>
        <v>41217.619141783667</v>
      </c>
      <c r="AC480" s="75">
        <f t="shared" si="224"/>
        <v>45822.352613874915</v>
      </c>
      <c r="AD480" s="75">
        <f t="shared" si="224"/>
        <v>47721.123324215718</v>
      </c>
      <c r="AE480" s="75">
        <f t="shared" si="224"/>
        <v>49625.987741870129</v>
      </c>
      <c r="AF480" s="75">
        <f t="shared" si="224"/>
        <v>51613.290615608013</v>
      </c>
      <c r="AG480" s="91">
        <f t="shared" ref="AG480:AL480" si="227">AG11+AG26+AG40+AG90+AG413+AG423+AG437+AG446+AG468</f>
        <v>1914.0190000000002</v>
      </c>
      <c r="AH480" s="91">
        <f t="shared" si="227"/>
        <v>2001</v>
      </c>
      <c r="AI480" s="91">
        <f t="shared" si="227"/>
        <v>2174.1240000000003</v>
      </c>
      <c r="AJ480" s="91">
        <f t="shared" si="227"/>
        <v>2261.0650000000005</v>
      </c>
      <c r="AK480" s="91">
        <f t="shared" si="227"/>
        <v>2351.319</v>
      </c>
      <c r="AL480" s="91">
        <f t="shared" si="227"/>
        <v>2445.4790000000003</v>
      </c>
    </row>
    <row r="481" spans="1:38" ht="47.25" x14ac:dyDescent="0.2">
      <c r="A481" s="74" t="s">
        <v>359</v>
      </c>
      <c r="B481" s="74"/>
      <c r="C481" s="91">
        <f t="shared" ref="C481:Z481" si="228">C483+C484+C22</f>
        <v>580.98800000000006</v>
      </c>
      <c r="D481" s="91">
        <f t="shared" si="228"/>
        <v>851.56600000000003</v>
      </c>
      <c r="E481" s="91">
        <f t="shared" si="228"/>
        <v>863.76099999999997</v>
      </c>
      <c r="F481" s="91">
        <f t="shared" si="228"/>
        <v>890.66499999999996</v>
      </c>
      <c r="G481" s="91">
        <f t="shared" si="228"/>
        <v>924.4</v>
      </c>
      <c r="H481" s="91">
        <f t="shared" si="228"/>
        <v>961.41699999999992</v>
      </c>
      <c r="I481" s="169">
        <f t="shared" si="228"/>
        <v>695.2</v>
      </c>
      <c r="J481" s="169">
        <f t="shared" si="228"/>
        <v>720.25800000000004</v>
      </c>
      <c r="K481" s="91">
        <f t="shared" si="228"/>
        <v>737.31999999999994</v>
      </c>
      <c r="L481" s="91">
        <f t="shared" si="228"/>
        <v>761.9</v>
      </c>
      <c r="M481" s="91">
        <f t="shared" si="228"/>
        <v>790.89999999999986</v>
      </c>
      <c r="N481" s="91">
        <f t="shared" si="228"/>
        <v>822.8</v>
      </c>
      <c r="O481" s="91">
        <f t="shared" si="228"/>
        <v>183.09899999999999</v>
      </c>
      <c r="P481" s="91">
        <f t="shared" si="228"/>
        <v>140.06200000000001</v>
      </c>
      <c r="Q481" s="91">
        <f t="shared" si="228"/>
        <v>141.172</v>
      </c>
      <c r="R481" s="91">
        <f t="shared" si="228"/>
        <v>143.01</v>
      </c>
      <c r="S481" s="91">
        <f t="shared" si="228"/>
        <v>146.45600000000002</v>
      </c>
      <c r="T481" s="91">
        <f t="shared" si="228"/>
        <v>150.37299999999999</v>
      </c>
      <c r="U481" s="91">
        <f t="shared" si="228"/>
        <v>291</v>
      </c>
      <c r="V481" s="91">
        <f t="shared" si="228"/>
        <v>238</v>
      </c>
      <c r="W481" s="91">
        <f t="shared" si="228"/>
        <v>221</v>
      </c>
      <c r="X481" s="91">
        <f t="shared" si="228"/>
        <v>221</v>
      </c>
      <c r="Y481" s="91">
        <f t="shared" si="228"/>
        <v>223</v>
      </c>
      <c r="Z481" s="91">
        <f t="shared" si="228"/>
        <v>224</v>
      </c>
      <c r="AA481" s="75">
        <f>AG481/U481/12*1000*1000</f>
        <v>16481.958762886596</v>
      </c>
      <c r="AB481" s="75">
        <f>AH481/V481/12*1000*1000</f>
        <v>17452.731092436974</v>
      </c>
      <c r="AC481" s="75">
        <f>AI481/W481/12*1000*1000</f>
        <v>20319.004524886877</v>
      </c>
      <c r="AD481" s="75">
        <f>AJ481/X481/12*1000*1000</f>
        <v>21073.529411764703</v>
      </c>
      <c r="AE481" s="75">
        <f>AK481/Y481/12*1000*1000</f>
        <v>21948.804185351266</v>
      </c>
      <c r="AF481" s="75">
        <f>AL481/Z481/12*1000*1000</f>
        <v>22820.3125</v>
      </c>
      <c r="AG481" s="91">
        <f t="shared" ref="AG481:AL481" si="229">AG483+AG484+AG22</f>
        <v>57.554999999999993</v>
      </c>
      <c r="AH481" s="91">
        <f t="shared" si="229"/>
        <v>49.844999999999999</v>
      </c>
      <c r="AI481" s="91">
        <f t="shared" si="229"/>
        <v>53.886000000000003</v>
      </c>
      <c r="AJ481" s="91">
        <f t="shared" si="229"/>
        <v>55.887</v>
      </c>
      <c r="AK481" s="91">
        <f t="shared" si="229"/>
        <v>58.734999999999999</v>
      </c>
      <c r="AL481" s="91">
        <f t="shared" si="229"/>
        <v>61.340999999999994</v>
      </c>
    </row>
    <row r="482" spans="1:38" ht="15.75" x14ac:dyDescent="0.2">
      <c r="A482" s="89" t="s">
        <v>29</v>
      </c>
      <c r="B482" s="90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157"/>
      <c r="AB482" s="157"/>
      <c r="AC482" s="157"/>
      <c r="AD482" s="157"/>
      <c r="AE482" s="157"/>
      <c r="AF482" s="157"/>
      <c r="AG482" s="92"/>
      <c r="AH482" s="92"/>
      <c r="AI482" s="92"/>
      <c r="AJ482" s="92"/>
      <c r="AK482" s="92"/>
      <c r="AL482" s="92"/>
    </row>
    <row r="483" spans="1:38" ht="15.75" x14ac:dyDescent="0.2">
      <c r="A483" s="74" t="s">
        <v>342</v>
      </c>
      <c r="B483" s="74"/>
      <c r="C483" s="91">
        <f t="shared" ref="C483:Z483" si="230">C13+C28+C42+C53+C92+C415+C427+C440+C448+C474</f>
        <v>90.2</v>
      </c>
      <c r="D483" s="91">
        <f t="shared" si="230"/>
        <v>114.7</v>
      </c>
      <c r="E483" s="91">
        <f t="shared" si="230"/>
        <v>120</v>
      </c>
      <c r="F483" s="91">
        <f t="shared" si="230"/>
        <v>123.80000000000001</v>
      </c>
      <c r="G483" s="91">
        <f t="shared" si="230"/>
        <v>128.5</v>
      </c>
      <c r="H483" s="91">
        <f t="shared" si="230"/>
        <v>133.60000000000002</v>
      </c>
      <c r="I483" s="91">
        <f t="shared" si="230"/>
        <v>86</v>
      </c>
      <c r="J483" s="91">
        <f t="shared" si="230"/>
        <v>91.710000000000008</v>
      </c>
      <c r="K483" s="91">
        <f t="shared" si="230"/>
        <v>96.199999999999989</v>
      </c>
      <c r="L483" s="91">
        <f t="shared" si="230"/>
        <v>99.3</v>
      </c>
      <c r="M483" s="91">
        <f t="shared" si="230"/>
        <v>103</v>
      </c>
      <c r="N483" s="91">
        <f t="shared" si="230"/>
        <v>107.2</v>
      </c>
      <c r="O483" s="91">
        <f t="shared" si="230"/>
        <v>28</v>
      </c>
      <c r="P483" s="91">
        <f t="shared" si="230"/>
        <v>23.05</v>
      </c>
      <c r="Q483" s="91">
        <f t="shared" si="230"/>
        <v>23.400000000000002</v>
      </c>
      <c r="R483" s="91">
        <f t="shared" si="230"/>
        <v>23.500000000000004</v>
      </c>
      <c r="S483" s="91">
        <f t="shared" si="230"/>
        <v>23.799999999999997</v>
      </c>
      <c r="T483" s="91">
        <f t="shared" si="230"/>
        <v>24.1</v>
      </c>
      <c r="U483" s="91">
        <f t="shared" si="230"/>
        <v>71</v>
      </c>
      <c r="V483" s="91">
        <f t="shared" si="230"/>
        <v>63</v>
      </c>
      <c r="W483" s="91">
        <f t="shared" si="230"/>
        <v>63</v>
      </c>
      <c r="X483" s="91">
        <f t="shared" si="230"/>
        <v>63</v>
      </c>
      <c r="Y483" s="91">
        <f t="shared" si="230"/>
        <v>63</v>
      </c>
      <c r="Z483" s="91">
        <f t="shared" si="230"/>
        <v>63</v>
      </c>
      <c r="AA483" s="75">
        <f t="shared" ref="AA483:AF483" si="231">AG483/U483/12*1000*1000</f>
        <v>17921.361502347416</v>
      </c>
      <c r="AB483" s="75">
        <f t="shared" si="231"/>
        <v>19589.947089947091</v>
      </c>
      <c r="AC483" s="75">
        <f t="shared" si="231"/>
        <v>20875.661375661377</v>
      </c>
      <c r="AD483" s="75">
        <f t="shared" si="231"/>
        <v>21625.661375661377</v>
      </c>
      <c r="AE483" s="75">
        <f t="shared" si="231"/>
        <v>22518.518518518522</v>
      </c>
      <c r="AF483" s="75">
        <f t="shared" si="231"/>
        <v>23419.312169312172</v>
      </c>
      <c r="AG483" s="91">
        <f t="shared" ref="AG483:AL483" si="232">AG13+AG28+AG42+AG53+AG92+AG415+AG427+AG440+AG448+AG474</f>
        <v>15.269</v>
      </c>
      <c r="AH483" s="91">
        <f t="shared" si="232"/>
        <v>14.81</v>
      </c>
      <c r="AI483" s="91">
        <f t="shared" si="232"/>
        <v>15.782000000000002</v>
      </c>
      <c r="AJ483" s="91">
        <f t="shared" si="232"/>
        <v>16.349</v>
      </c>
      <c r="AK483" s="91">
        <f t="shared" si="232"/>
        <v>17.024000000000001</v>
      </c>
      <c r="AL483" s="91">
        <f t="shared" si="232"/>
        <v>17.704999999999998</v>
      </c>
    </row>
    <row r="484" spans="1:38" ht="15.75" x14ac:dyDescent="0.2">
      <c r="A484" s="74" t="s">
        <v>343</v>
      </c>
      <c r="B484" s="74"/>
      <c r="C484" s="91">
        <f t="shared" ref="C484:Z484" si="233">C16+C30+C44+C55+C65+C417+C429+C442+C451+C476</f>
        <v>151.88800000000001</v>
      </c>
      <c r="D484" s="91">
        <f t="shared" si="233"/>
        <v>223.566</v>
      </c>
      <c r="E484" s="91">
        <f t="shared" si="233"/>
        <v>221.76099999999997</v>
      </c>
      <c r="F484" s="91">
        <f t="shared" si="233"/>
        <v>228.76499999999999</v>
      </c>
      <c r="G484" s="91">
        <f t="shared" si="233"/>
        <v>237.39999999999998</v>
      </c>
      <c r="H484" s="91">
        <f t="shared" si="233"/>
        <v>246.91699999999997</v>
      </c>
      <c r="I484" s="91">
        <f t="shared" si="233"/>
        <v>308.2</v>
      </c>
      <c r="J484" s="91">
        <f t="shared" si="233"/>
        <v>352.84800000000001</v>
      </c>
      <c r="K484" s="91">
        <f t="shared" si="233"/>
        <v>354.02</v>
      </c>
      <c r="L484" s="91">
        <f t="shared" si="233"/>
        <v>366.4</v>
      </c>
      <c r="M484" s="91">
        <f t="shared" si="233"/>
        <v>380.49999999999994</v>
      </c>
      <c r="N484" s="91">
        <f t="shared" si="233"/>
        <v>395.8</v>
      </c>
      <c r="O484" s="91">
        <f t="shared" si="233"/>
        <v>32.299000000000007</v>
      </c>
      <c r="P484" s="91">
        <f t="shared" si="233"/>
        <v>23.612000000000002</v>
      </c>
      <c r="Q484" s="91">
        <f t="shared" si="233"/>
        <v>22.172000000000001</v>
      </c>
      <c r="R484" s="91">
        <f t="shared" si="233"/>
        <v>20.909999999999997</v>
      </c>
      <c r="S484" s="91">
        <f t="shared" si="233"/>
        <v>20.256000000000004</v>
      </c>
      <c r="T484" s="91">
        <f t="shared" si="233"/>
        <v>19.872999999999998</v>
      </c>
      <c r="U484" s="91">
        <f t="shared" si="233"/>
        <v>89</v>
      </c>
      <c r="V484" s="91">
        <f t="shared" si="233"/>
        <v>86</v>
      </c>
      <c r="W484" s="91">
        <f t="shared" si="233"/>
        <v>68</v>
      </c>
      <c r="X484" s="91">
        <f t="shared" si="233"/>
        <v>68</v>
      </c>
      <c r="Y484" s="91">
        <f t="shared" si="233"/>
        <v>70</v>
      </c>
      <c r="Z484" s="91">
        <f t="shared" si="233"/>
        <v>71</v>
      </c>
      <c r="AA484" s="75">
        <f t="shared" ref="AA484" si="234">AG484/U484/12*1000*1000</f>
        <v>17870.786516853928</v>
      </c>
      <c r="AB484" s="75">
        <f t="shared" ref="AB484" si="235">AH484/V484/12*1000*1000</f>
        <v>16119.18604651163</v>
      </c>
      <c r="AC484" s="75">
        <f t="shared" ref="AC484" si="236">AI484/W484/12*1000*1000</f>
        <v>18632.352941176472</v>
      </c>
      <c r="AD484" s="75">
        <f t="shared" ref="AD484" si="237">AJ484/X484/12*1000*1000</f>
        <v>19409.313725490196</v>
      </c>
      <c r="AE484" s="75">
        <f t="shared" ref="AE484" si="238">AK484/Y484/12*1000*1000</f>
        <v>20251.190476190473</v>
      </c>
      <c r="AF484" s="75">
        <f t="shared" ref="AF484" si="239">AL484/Z484/12*1000*1000</f>
        <v>21051.64319248826</v>
      </c>
      <c r="AG484" s="91">
        <f t="shared" ref="AG484:AL484" si="240">AG16+AG30+AG44+AG55+AG65+AG417+AG429+AG442+AG451+AG476</f>
        <v>19.085999999999999</v>
      </c>
      <c r="AH484" s="91">
        <f t="shared" si="240"/>
        <v>16.635000000000002</v>
      </c>
      <c r="AI484" s="91">
        <f t="shared" si="240"/>
        <v>15.204000000000001</v>
      </c>
      <c r="AJ484" s="91">
        <f t="shared" si="240"/>
        <v>15.838000000000001</v>
      </c>
      <c r="AK484" s="91">
        <f t="shared" si="240"/>
        <v>17.010999999999999</v>
      </c>
      <c r="AL484" s="91">
        <f t="shared" si="240"/>
        <v>17.935999999999996</v>
      </c>
    </row>
    <row r="485" spans="1:38" ht="63" x14ac:dyDescent="0.2">
      <c r="A485" s="74" t="s">
        <v>360</v>
      </c>
      <c r="B485" s="74"/>
      <c r="C485" s="91">
        <f>C481/C479*100</f>
        <v>8.6522366419216521</v>
      </c>
      <c r="D485" s="91">
        <f t="shared" ref="D485:Y485" si="241">D481/D479*100</f>
        <v>12.551702669008877</v>
      </c>
      <c r="E485" s="91">
        <f t="shared" si="241"/>
        <v>12.700199274800287</v>
      </c>
      <c r="F485" s="91">
        <f t="shared" si="241"/>
        <v>12.701349687302358</v>
      </c>
      <c r="G485" s="91">
        <f t="shared" si="241"/>
        <v>12.703735260973531</v>
      </c>
      <c r="H485" s="91">
        <f t="shared" si="241"/>
        <v>12.794469543938591</v>
      </c>
      <c r="I485" s="91">
        <f t="shared" si="241"/>
        <v>10.078283560452306</v>
      </c>
      <c r="J485" s="91">
        <f t="shared" si="241"/>
        <v>10.773019304617367</v>
      </c>
      <c r="K485" s="91">
        <f t="shared" si="241"/>
        <v>11.011317170498293</v>
      </c>
      <c r="L485" s="91">
        <f t="shared" si="241"/>
        <v>11.03083828000579</v>
      </c>
      <c r="M485" s="91">
        <f t="shared" si="241"/>
        <v>11.034376918354818</v>
      </c>
      <c r="N485" s="91">
        <f t="shared" si="241"/>
        <v>11.117116143328108</v>
      </c>
      <c r="O485" s="91">
        <f t="shared" si="241"/>
        <v>11.496867698648561</v>
      </c>
      <c r="P485" s="91">
        <f t="shared" si="241"/>
        <v>9.296179235953387</v>
      </c>
      <c r="Q485" s="91">
        <f t="shared" si="241"/>
        <v>10.50252497448243</v>
      </c>
      <c r="R485" s="91">
        <f t="shared" si="241"/>
        <v>8.9141126091590763</v>
      </c>
      <c r="S485" s="91">
        <f t="shared" si="241"/>
        <v>9.9768657916177315</v>
      </c>
      <c r="T485" s="91">
        <f t="shared" si="241"/>
        <v>11.998423328357031</v>
      </c>
      <c r="U485" s="91">
        <f t="shared" si="241"/>
        <v>6.5795423713484666</v>
      </c>
      <c r="V485" s="91">
        <f t="shared" si="241"/>
        <v>5.5560743300028008</v>
      </c>
      <c r="W485" s="91">
        <f t="shared" si="241"/>
        <v>5.2935399650291028</v>
      </c>
      <c r="X485" s="91">
        <f t="shared" si="241"/>
        <v>5.3005228570058041</v>
      </c>
      <c r="Y485" s="91">
        <f t="shared" si="241"/>
        <v>5.3459270268974448</v>
      </c>
      <c r="Z485" s="91">
        <f>Z481/Z479*100</f>
        <v>5.3686127888026087</v>
      </c>
      <c r="AA485" s="75"/>
      <c r="AB485" s="75"/>
      <c r="AC485" s="75"/>
      <c r="AD485" s="75"/>
      <c r="AE485" s="75"/>
      <c r="AF485" s="75"/>
      <c r="AG485" s="91"/>
      <c r="AH485" s="91"/>
      <c r="AI485" s="91"/>
      <c r="AJ485" s="91"/>
      <c r="AK485" s="91"/>
      <c r="AL485" s="91"/>
    </row>
    <row r="486" spans="1:38" ht="31.5" x14ac:dyDescent="0.2">
      <c r="A486" s="74" t="s">
        <v>345</v>
      </c>
      <c r="B486" s="74"/>
      <c r="C486" s="91">
        <f>C484/C479*100</f>
        <v>2.2619587996106558</v>
      </c>
      <c r="D486" s="91">
        <f t="shared" ref="D486:Y486" si="242">D484/D479*100</f>
        <v>3.2952630317551885</v>
      </c>
      <c r="E486" s="91">
        <f t="shared" si="242"/>
        <v>3.2606344710851567</v>
      </c>
      <c r="F486" s="91">
        <f t="shared" si="242"/>
        <v>3.2623087931104555</v>
      </c>
      <c r="G486" s="91">
        <f t="shared" si="242"/>
        <v>3.2625127119808703</v>
      </c>
      <c r="H486" s="91">
        <f t="shared" si="242"/>
        <v>3.2859539995451352</v>
      </c>
      <c r="I486" s="91">
        <f t="shared" si="242"/>
        <v>4.4679617280371122</v>
      </c>
      <c r="J486" s="91">
        <f t="shared" si="242"/>
        <v>5.2776065182137915</v>
      </c>
      <c r="K486" s="91">
        <f t="shared" si="242"/>
        <v>5.2870212454562546</v>
      </c>
      <c r="L486" s="91">
        <f t="shared" si="242"/>
        <v>5.3047632836253067</v>
      </c>
      <c r="M486" s="91">
        <f t="shared" si="242"/>
        <v>5.3086109715943959</v>
      </c>
      <c r="N486" s="91">
        <f t="shared" si="242"/>
        <v>5.34778144084743</v>
      </c>
      <c r="O486" s="91">
        <f t="shared" si="242"/>
        <v>2.0280685847473223</v>
      </c>
      <c r="P486" s="91">
        <f t="shared" si="242"/>
        <v>1.5671729956685709</v>
      </c>
      <c r="Q486" s="91">
        <f t="shared" si="242"/>
        <v>1.6494912853414589</v>
      </c>
      <c r="R486" s="91">
        <f t="shared" si="242"/>
        <v>1.3033640630551449</v>
      </c>
      <c r="S486" s="91">
        <f t="shared" si="242"/>
        <v>1.3798778709988582</v>
      </c>
      <c r="T486" s="91">
        <f t="shared" si="242"/>
        <v>1.5856880344505948</v>
      </c>
      <c r="U486" s="91">
        <f t="shared" si="242"/>
        <v>2.0122999005155107</v>
      </c>
      <c r="V486" s="91">
        <f t="shared" si="242"/>
        <v>2.0076571108413481</v>
      </c>
      <c r="W486" s="91">
        <f t="shared" si="242"/>
        <v>1.6287815277012625</v>
      </c>
      <c r="X486" s="91">
        <f t="shared" si="242"/>
        <v>1.6309301098479401</v>
      </c>
      <c r="Y486" s="91">
        <f t="shared" si="242"/>
        <v>1.6780936855731892</v>
      </c>
      <c r="Z486" s="91">
        <f>Z484/Z479*100</f>
        <v>1.7016585178793981</v>
      </c>
      <c r="AA486" s="75"/>
      <c r="AB486" s="75"/>
      <c r="AC486" s="75"/>
      <c r="AD486" s="75"/>
      <c r="AE486" s="75"/>
      <c r="AF486" s="75"/>
      <c r="AG486" s="91"/>
      <c r="AH486" s="91"/>
      <c r="AI486" s="91"/>
      <c r="AJ486" s="91"/>
      <c r="AK486" s="91"/>
      <c r="AL486" s="91"/>
    </row>
    <row r="487" spans="1:38" ht="15.75" x14ac:dyDescent="0.2">
      <c r="A487" s="74"/>
      <c r="B487" s="74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75"/>
      <c r="AB487" s="75"/>
      <c r="AC487" s="75"/>
      <c r="AD487" s="75"/>
      <c r="AE487" s="75"/>
      <c r="AF487" s="75"/>
      <c r="AG487" s="91"/>
      <c r="AH487" s="91"/>
      <c r="AI487" s="91"/>
      <c r="AJ487" s="91"/>
      <c r="AK487" s="91"/>
      <c r="AL487" s="91"/>
    </row>
    <row r="488" spans="1:38" ht="15.75" x14ac:dyDescent="0.2">
      <c r="A488" s="74" t="s">
        <v>347</v>
      </c>
      <c r="B488" s="74"/>
      <c r="C488" s="91">
        <f>SUM(C490:C492)</f>
        <v>0</v>
      </c>
      <c r="D488" s="91">
        <f t="shared" ref="D488:Z488" si="243">SUM(D490:D492)</f>
        <v>0</v>
      </c>
      <c r="E488" s="91">
        <f t="shared" si="243"/>
        <v>0</v>
      </c>
      <c r="F488" s="91">
        <f t="shared" si="243"/>
        <v>0</v>
      </c>
      <c r="G488" s="91">
        <f t="shared" si="243"/>
        <v>0</v>
      </c>
      <c r="H488" s="91">
        <f t="shared" si="243"/>
        <v>0</v>
      </c>
      <c r="I488" s="91">
        <f t="shared" si="243"/>
        <v>0</v>
      </c>
      <c r="J488" s="91">
        <f t="shared" si="243"/>
        <v>0</v>
      </c>
      <c r="K488" s="91">
        <f t="shared" si="243"/>
        <v>0</v>
      </c>
      <c r="L488" s="91">
        <f t="shared" si="243"/>
        <v>0</v>
      </c>
      <c r="M488" s="91">
        <f t="shared" si="243"/>
        <v>0</v>
      </c>
      <c r="N488" s="91">
        <f t="shared" si="243"/>
        <v>0</v>
      </c>
      <c r="O488" s="91">
        <f t="shared" si="243"/>
        <v>0</v>
      </c>
      <c r="P488" s="91">
        <f t="shared" si="243"/>
        <v>0</v>
      </c>
      <c r="Q488" s="91">
        <f t="shared" si="243"/>
        <v>0</v>
      </c>
      <c r="R488" s="91">
        <f t="shared" si="243"/>
        <v>0</v>
      </c>
      <c r="S488" s="91">
        <f t="shared" si="243"/>
        <v>0</v>
      </c>
      <c r="T488" s="91">
        <f t="shared" si="243"/>
        <v>0</v>
      </c>
      <c r="U488" s="91">
        <f t="shared" si="243"/>
        <v>1857.8</v>
      </c>
      <c r="V488" s="91">
        <f t="shared" si="243"/>
        <v>1866.6</v>
      </c>
      <c r="W488" s="91">
        <f t="shared" si="243"/>
        <v>1857.8999999999999</v>
      </c>
      <c r="X488" s="91">
        <f t="shared" si="243"/>
        <v>1852.3999999999999</v>
      </c>
      <c r="Y488" s="91">
        <f t="shared" si="243"/>
        <v>1852.3999999999999</v>
      </c>
      <c r="Z488" s="91">
        <f t="shared" si="243"/>
        <v>1852.3999999999999</v>
      </c>
      <c r="AA488" s="75">
        <f t="shared" ref="AA488:AF488" si="244">AG488/U488/12*1000*1000</f>
        <v>30255.319912441242</v>
      </c>
      <c r="AB488" s="75">
        <f t="shared" si="244"/>
        <v>33920.854316225581</v>
      </c>
      <c r="AC488" s="75">
        <f t="shared" si="244"/>
        <v>39228.878482874934</v>
      </c>
      <c r="AD488" s="75">
        <f t="shared" si="244"/>
        <v>40919.887713236894</v>
      </c>
      <c r="AE488" s="75">
        <f t="shared" si="244"/>
        <v>42552.904340315275</v>
      </c>
      <c r="AF488" s="75">
        <f t="shared" si="244"/>
        <v>44257.899661700154</v>
      </c>
      <c r="AG488" s="91">
        <f t="shared" ref="AG488:AL488" si="245">SUM(AG490:AG492)</f>
        <v>674.5</v>
      </c>
      <c r="AH488" s="91">
        <f t="shared" si="245"/>
        <v>759.8</v>
      </c>
      <c r="AI488" s="91">
        <f t="shared" si="245"/>
        <v>874.60000000000014</v>
      </c>
      <c r="AJ488" s="91">
        <f t="shared" si="245"/>
        <v>909.60000000000014</v>
      </c>
      <c r="AK488" s="91">
        <f t="shared" si="245"/>
        <v>945.9</v>
      </c>
      <c r="AL488" s="91">
        <f t="shared" si="245"/>
        <v>983.80000000000007</v>
      </c>
    </row>
    <row r="489" spans="1:38" ht="15.75" x14ac:dyDescent="0.2">
      <c r="A489" s="89" t="s">
        <v>29</v>
      </c>
      <c r="B489" s="90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157"/>
      <c r="AB489" s="157"/>
      <c r="AC489" s="157"/>
      <c r="AD489" s="157"/>
      <c r="AE489" s="157"/>
      <c r="AF489" s="157"/>
      <c r="AG489" s="92"/>
      <c r="AH489" s="92"/>
      <c r="AI489" s="92"/>
      <c r="AJ489" s="92"/>
      <c r="AK489" s="92"/>
      <c r="AL489" s="92"/>
    </row>
    <row r="490" spans="1:38" ht="15.75" x14ac:dyDescent="0.2">
      <c r="A490" s="74" t="s">
        <v>348</v>
      </c>
      <c r="B490" s="74"/>
      <c r="C490" s="91">
        <f t="shared" ref="C490:Z490" si="246">C470+C469</f>
        <v>0</v>
      </c>
      <c r="D490" s="91">
        <f t="shared" si="246"/>
        <v>0</v>
      </c>
      <c r="E490" s="91">
        <f t="shared" si="246"/>
        <v>0</v>
      </c>
      <c r="F490" s="91">
        <f t="shared" si="246"/>
        <v>0</v>
      </c>
      <c r="G490" s="91">
        <f t="shared" si="246"/>
        <v>0</v>
      </c>
      <c r="H490" s="91">
        <f t="shared" si="246"/>
        <v>0</v>
      </c>
      <c r="I490" s="91">
        <f t="shared" si="246"/>
        <v>0</v>
      </c>
      <c r="J490" s="91">
        <f t="shared" si="246"/>
        <v>0</v>
      </c>
      <c r="K490" s="91">
        <f t="shared" si="246"/>
        <v>0</v>
      </c>
      <c r="L490" s="91">
        <f t="shared" si="246"/>
        <v>0</v>
      </c>
      <c r="M490" s="91">
        <f t="shared" si="246"/>
        <v>0</v>
      </c>
      <c r="N490" s="91">
        <f t="shared" si="246"/>
        <v>0</v>
      </c>
      <c r="O490" s="91">
        <f t="shared" si="246"/>
        <v>0</v>
      </c>
      <c r="P490" s="91">
        <f t="shared" si="246"/>
        <v>0</v>
      </c>
      <c r="Q490" s="91">
        <f t="shared" si="246"/>
        <v>0</v>
      </c>
      <c r="R490" s="91">
        <f t="shared" si="246"/>
        <v>0</v>
      </c>
      <c r="S490" s="91">
        <f t="shared" si="246"/>
        <v>0</v>
      </c>
      <c r="T490" s="91">
        <f t="shared" si="246"/>
        <v>0</v>
      </c>
      <c r="U490" s="91">
        <f t="shared" si="246"/>
        <v>1275.5999999999999</v>
      </c>
      <c r="V490" s="91">
        <f t="shared" si="246"/>
        <v>1271</v>
      </c>
      <c r="W490" s="91">
        <f t="shared" si="246"/>
        <v>1260.5999999999999</v>
      </c>
      <c r="X490" s="91">
        <f t="shared" si="246"/>
        <v>1255.0999999999999</v>
      </c>
      <c r="Y490" s="91">
        <f t="shared" si="246"/>
        <v>1255.0999999999999</v>
      </c>
      <c r="Z490" s="91">
        <f t="shared" si="246"/>
        <v>1255.0999999999999</v>
      </c>
      <c r="AA490" s="75">
        <f t="shared" ref="AA490:AF492" si="247">AG490/U490/12*1000*1000</f>
        <v>29489.390613567477</v>
      </c>
      <c r="AB490" s="75">
        <f t="shared" si="247"/>
        <v>32979.281405717287</v>
      </c>
      <c r="AC490" s="75">
        <f t="shared" si="247"/>
        <v>39339.732402559632</v>
      </c>
      <c r="AD490" s="75">
        <f t="shared" si="247"/>
        <v>41092.343239582522</v>
      </c>
      <c r="AE490" s="75">
        <f t="shared" si="247"/>
        <v>42738.958383130164</v>
      </c>
      <c r="AF490" s="75">
        <f t="shared" si="247"/>
        <v>44445.329721403352</v>
      </c>
      <c r="AG490" s="91">
        <f t="shared" ref="AG490:AL490" si="248">AG470+AG469</f>
        <v>451.4</v>
      </c>
      <c r="AH490" s="91">
        <f t="shared" si="248"/>
        <v>503</v>
      </c>
      <c r="AI490" s="91">
        <f t="shared" si="248"/>
        <v>595.1</v>
      </c>
      <c r="AJ490" s="91">
        <f t="shared" si="248"/>
        <v>618.90000000000009</v>
      </c>
      <c r="AK490" s="91">
        <f t="shared" si="248"/>
        <v>643.69999999999993</v>
      </c>
      <c r="AL490" s="91">
        <f t="shared" si="248"/>
        <v>669.40000000000009</v>
      </c>
    </row>
    <row r="491" spans="1:38" ht="15.75" x14ac:dyDescent="0.2">
      <c r="A491" s="74" t="s">
        <v>350</v>
      </c>
      <c r="B491" s="74"/>
      <c r="C491" s="91">
        <f t="shared" ref="C491:Z491" si="249">C471+C424</f>
        <v>0</v>
      </c>
      <c r="D491" s="91">
        <f t="shared" si="249"/>
        <v>0</v>
      </c>
      <c r="E491" s="91">
        <f t="shared" si="249"/>
        <v>0</v>
      </c>
      <c r="F491" s="91">
        <f t="shared" si="249"/>
        <v>0</v>
      </c>
      <c r="G491" s="91">
        <f t="shared" si="249"/>
        <v>0</v>
      </c>
      <c r="H491" s="91">
        <f t="shared" si="249"/>
        <v>0</v>
      </c>
      <c r="I491" s="91">
        <f t="shared" si="249"/>
        <v>0</v>
      </c>
      <c r="J491" s="91">
        <f t="shared" si="249"/>
        <v>0</v>
      </c>
      <c r="K491" s="91">
        <f t="shared" si="249"/>
        <v>0</v>
      </c>
      <c r="L491" s="91">
        <f t="shared" si="249"/>
        <v>0</v>
      </c>
      <c r="M491" s="91">
        <f t="shared" si="249"/>
        <v>0</v>
      </c>
      <c r="N491" s="91">
        <f t="shared" si="249"/>
        <v>0</v>
      </c>
      <c r="O491" s="91">
        <f t="shared" si="249"/>
        <v>0</v>
      </c>
      <c r="P491" s="91">
        <f t="shared" si="249"/>
        <v>0</v>
      </c>
      <c r="Q491" s="91">
        <f t="shared" si="249"/>
        <v>0</v>
      </c>
      <c r="R491" s="91">
        <f t="shared" si="249"/>
        <v>0</v>
      </c>
      <c r="S491" s="91">
        <f t="shared" si="249"/>
        <v>0</v>
      </c>
      <c r="T491" s="91">
        <f t="shared" si="249"/>
        <v>0</v>
      </c>
      <c r="U491" s="91">
        <f t="shared" si="249"/>
        <v>270</v>
      </c>
      <c r="V491" s="91">
        <f t="shared" si="249"/>
        <v>268.79999999999995</v>
      </c>
      <c r="W491" s="91">
        <f t="shared" si="249"/>
        <v>274.3</v>
      </c>
      <c r="X491" s="91">
        <f t="shared" si="249"/>
        <v>274.3</v>
      </c>
      <c r="Y491" s="91">
        <f t="shared" si="249"/>
        <v>274.3</v>
      </c>
      <c r="Z491" s="91">
        <f t="shared" si="249"/>
        <v>274.3</v>
      </c>
      <c r="AA491" s="75">
        <f t="shared" si="247"/>
        <v>29012.345679012345</v>
      </c>
      <c r="AB491" s="75">
        <f t="shared" si="247"/>
        <v>30226.934523809534</v>
      </c>
      <c r="AC491" s="75">
        <f t="shared" si="247"/>
        <v>35332.361161745052</v>
      </c>
      <c r="AD491" s="75">
        <f t="shared" si="247"/>
        <v>36760.238182039124</v>
      </c>
      <c r="AE491" s="75">
        <f t="shared" si="247"/>
        <v>38188.115202333211</v>
      </c>
      <c r="AF491" s="75">
        <f t="shared" si="247"/>
        <v>39737.51367116296</v>
      </c>
      <c r="AG491" s="91">
        <f t="shared" ref="AG491:AL491" si="250">AG471+AG424</f>
        <v>94</v>
      </c>
      <c r="AH491" s="91">
        <f t="shared" si="250"/>
        <v>97.5</v>
      </c>
      <c r="AI491" s="91">
        <f t="shared" si="250"/>
        <v>116.30000000000001</v>
      </c>
      <c r="AJ491" s="91">
        <f t="shared" si="250"/>
        <v>121</v>
      </c>
      <c r="AK491" s="91">
        <f t="shared" si="250"/>
        <v>125.7</v>
      </c>
      <c r="AL491" s="91">
        <f t="shared" si="250"/>
        <v>130.80000000000001</v>
      </c>
    </row>
    <row r="492" spans="1:38" ht="15.75" x14ac:dyDescent="0.2">
      <c r="A492" s="74" t="s">
        <v>349</v>
      </c>
      <c r="B492" s="74"/>
      <c r="C492" s="91">
        <f t="shared" ref="C492:Z492" si="251">C472</f>
        <v>0</v>
      </c>
      <c r="D492" s="91">
        <f t="shared" si="251"/>
        <v>0</v>
      </c>
      <c r="E492" s="91">
        <f t="shared" si="251"/>
        <v>0</v>
      </c>
      <c r="F492" s="91">
        <f t="shared" si="251"/>
        <v>0</v>
      </c>
      <c r="G492" s="91">
        <f t="shared" si="251"/>
        <v>0</v>
      </c>
      <c r="H492" s="91">
        <f t="shared" si="251"/>
        <v>0</v>
      </c>
      <c r="I492" s="91">
        <f t="shared" si="251"/>
        <v>0</v>
      </c>
      <c r="J492" s="91">
        <f t="shared" si="251"/>
        <v>0</v>
      </c>
      <c r="K492" s="91">
        <f t="shared" si="251"/>
        <v>0</v>
      </c>
      <c r="L492" s="91">
        <f t="shared" si="251"/>
        <v>0</v>
      </c>
      <c r="M492" s="91">
        <f t="shared" si="251"/>
        <v>0</v>
      </c>
      <c r="N492" s="91">
        <f t="shared" si="251"/>
        <v>0</v>
      </c>
      <c r="O492" s="91">
        <f t="shared" si="251"/>
        <v>0</v>
      </c>
      <c r="P492" s="91">
        <f t="shared" si="251"/>
        <v>0</v>
      </c>
      <c r="Q492" s="91">
        <f t="shared" si="251"/>
        <v>0</v>
      </c>
      <c r="R492" s="91">
        <f t="shared" si="251"/>
        <v>0</v>
      </c>
      <c r="S492" s="91">
        <f t="shared" si="251"/>
        <v>0</v>
      </c>
      <c r="T492" s="91">
        <f t="shared" si="251"/>
        <v>0</v>
      </c>
      <c r="U492" s="91">
        <f t="shared" si="251"/>
        <v>312.2</v>
      </c>
      <c r="V492" s="91">
        <f t="shared" si="251"/>
        <v>326.8</v>
      </c>
      <c r="W492" s="91">
        <f t="shared" si="251"/>
        <v>323</v>
      </c>
      <c r="X492" s="91">
        <f t="shared" si="251"/>
        <v>323</v>
      </c>
      <c r="Y492" s="91">
        <f t="shared" si="251"/>
        <v>323</v>
      </c>
      <c r="Z492" s="91">
        <f t="shared" si="251"/>
        <v>323</v>
      </c>
      <c r="AA492" s="75">
        <f t="shared" si="247"/>
        <v>34459.748024770452</v>
      </c>
      <c r="AB492" s="75">
        <f t="shared" si="247"/>
        <v>40621.175030599756</v>
      </c>
      <c r="AC492" s="75">
        <f t="shared" si="247"/>
        <v>42105.263157894733</v>
      </c>
      <c r="AD492" s="75">
        <f t="shared" si="247"/>
        <v>43782.249742002059</v>
      </c>
      <c r="AE492" s="75">
        <f t="shared" si="247"/>
        <v>45536.635706914349</v>
      </c>
      <c r="AF492" s="75">
        <f t="shared" si="247"/>
        <v>47368.42105263158</v>
      </c>
      <c r="AG492" s="91">
        <f t="shared" ref="AG492:AL492" si="252">AG472</f>
        <v>129.1</v>
      </c>
      <c r="AH492" s="91">
        <f t="shared" si="252"/>
        <v>159.30000000000001</v>
      </c>
      <c r="AI492" s="91">
        <f t="shared" si="252"/>
        <v>163.19999999999999</v>
      </c>
      <c r="AJ492" s="91">
        <f t="shared" si="252"/>
        <v>169.7</v>
      </c>
      <c r="AK492" s="91">
        <f t="shared" si="252"/>
        <v>176.5</v>
      </c>
      <c r="AL492" s="91">
        <f t="shared" si="252"/>
        <v>183.6</v>
      </c>
    </row>
    <row r="493" spans="1:38" ht="15.75" x14ac:dyDescent="0.2">
      <c r="A493" s="74"/>
      <c r="B493" s="74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75"/>
      <c r="AB493" s="75"/>
      <c r="AC493" s="75"/>
      <c r="AD493" s="75"/>
      <c r="AE493" s="75"/>
      <c r="AF493" s="75"/>
      <c r="AG493" s="91"/>
      <c r="AH493" s="91"/>
      <c r="AI493" s="91"/>
      <c r="AJ493" s="91"/>
      <c r="AK493" s="91"/>
      <c r="AL493" s="91"/>
    </row>
    <row r="494" spans="1:38" ht="15.75" x14ac:dyDescent="0.2">
      <c r="A494" s="85" t="s">
        <v>346</v>
      </c>
      <c r="B494" s="85"/>
      <c r="C494" s="166">
        <f t="shared" ref="C494:Z494" si="253">C480+C481</f>
        <v>6714.8880000000008</v>
      </c>
      <c r="D494" s="166">
        <f t="shared" si="253"/>
        <v>6784.4660000000003</v>
      </c>
      <c r="E494" s="166">
        <f t="shared" si="253"/>
        <v>6801.1610000000001</v>
      </c>
      <c r="F494" s="166">
        <f t="shared" si="253"/>
        <v>7012.3649999999998</v>
      </c>
      <c r="G494" s="166">
        <f t="shared" si="253"/>
        <v>7276.5999999999995</v>
      </c>
      <c r="H494" s="166">
        <f t="shared" si="253"/>
        <v>7514.3169999999991</v>
      </c>
      <c r="I494" s="166">
        <f t="shared" si="253"/>
        <v>6898</v>
      </c>
      <c r="J494" s="166">
        <f t="shared" si="253"/>
        <v>6685.7579999999998</v>
      </c>
      <c r="K494" s="166">
        <f t="shared" si="253"/>
        <v>6696.02</v>
      </c>
      <c r="L494" s="166">
        <f t="shared" si="253"/>
        <v>6906.9999999999991</v>
      </c>
      <c r="M494" s="166">
        <f t="shared" si="253"/>
        <v>7167.5999999999995</v>
      </c>
      <c r="N494" s="166">
        <f t="shared" si="253"/>
        <v>7401.2</v>
      </c>
      <c r="O494" s="166">
        <f t="shared" si="253"/>
        <v>1592.5989999999999</v>
      </c>
      <c r="P494" s="166">
        <f t="shared" si="253"/>
        <v>1506.6620000000003</v>
      </c>
      <c r="Q494" s="166">
        <f t="shared" si="253"/>
        <v>1344.172</v>
      </c>
      <c r="R494" s="166">
        <f t="shared" si="253"/>
        <v>1604.3100000000002</v>
      </c>
      <c r="S494" s="166">
        <f t="shared" si="253"/>
        <v>1467.9560000000001</v>
      </c>
      <c r="T494" s="166">
        <f t="shared" si="253"/>
        <v>1253.2729999999999</v>
      </c>
      <c r="U494" s="166">
        <f t="shared" si="253"/>
        <v>4422.8</v>
      </c>
      <c r="V494" s="166">
        <f t="shared" si="253"/>
        <v>4283.6000000000004</v>
      </c>
      <c r="W494" s="166">
        <f t="shared" si="253"/>
        <v>4174.8999999999996</v>
      </c>
      <c r="X494" s="166">
        <f t="shared" si="253"/>
        <v>4169.3999999999996</v>
      </c>
      <c r="Y494" s="166">
        <f t="shared" si="253"/>
        <v>4171.3999999999996</v>
      </c>
      <c r="Z494" s="166">
        <f t="shared" si="253"/>
        <v>4172.3999999999996</v>
      </c>
      <c r="AA494" s="82">
        <f t="shared" ref="AA494:AF494" si="254">AG494/U494/12*1000*1000</f>
        <v>37147.92288444726</v>
      </c>
      <c r="AB494" s="82">
        <f t="shared" si="254"/>
        <v>39897.224297320005</v>
      </c>
      <c r="AC494" s="82">
        <f t="shared" si="254"/>
        <v>44472.322690363857</v>
      </c>
      <c r="AD494" s="82">
        <f t="shared" si="254"/>
        <v>46308.66151804418</v>
      </c>
      <c r="AE494" s="82">
        <f t="shared" si="254"/>
        <v>48146.385705838169</v>
      </c>
      <c r="AF494" s="82">
        <f t="shared" si="254"/>
        <v>50067.507110216349</v>
      </c>
      <c r="AG494" s="166">
        <f t="shared" ref="AG494:AL494" si="255">AG480+AG481</f>
        <v>1971.5740000000003</v>
      </c>
      <c r="AH494" s="166">
        <f t="shared" si="255"/>
        <v>2050.8449999999998</v>
      </c>
      <c r="AI494" s="166">
        <f t="shared" si="255"/>
        <v>2228.0100000000002</v>
      </c>
      <c r="AJ494" s="166">
        <f t="shared" si="255"/>
        <v>2316.9520000000007</v>
      </c>
      <c r="AK494" s="166">
        <f t="shared" si="255"/>
        <v>2410.0540000000001</v>
      </c>
      <c r="AL494" s="166">
        <f t="shared" si="255"/>
        <v>2506.8200000000002</v>
      </c>
    </row>
    <row r="495" spans="1:38" ht="15.75" x14ac:dyDescent="0.2">
      <c r="A495" s="172" t="s">
        <v>376</v>
      </c>
      <c r="B495" s="172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>
        <v>33</v>
      </c>
      <c r="V495" s="25">
        <v>32</v>
      </c>
      <c r="W495" s="25"/>
      <c r="X495" s="25"/>
      <c r="Y495" s="25"/>
      <c r="Z495" s="25"/>
      <c r="AA495" s="173"/>
      <c r="AB495" s="173"/>
      <c r="AC495" s="173"/>
      <c r="AD495" s="173"/>
      <c r="AE495" s="173"/>
      <c r="AF495" s="173"/>
      <c r="AG495" s="25"/>
      <c r="AH495" s="25"/>
      <c r="AI495" s="25"/>
      <c r="AJ495" s="25"/>
      <c r="AK495" s="25"/>
      <c r="AL495" s="25"/>
    </row>
    <row r="496" spans="1:38" ht="15.75" x14ac:dyDescent="0.2">
      <c r="A496" s="172" t="s">
        <v>377</v>
      </c>
      <c r="B496" s="172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>
        <v>113.5</v>
      </c>
      <c r="V496" s="25">
        <v>115</v>
      </c>
      <c r="W496" s="25"/>
      <c r="X496" s="25"/>
      <c r="Y496" s="25"/>
      <c r="Z496" s="25"/>
      <c r="AA496" s="173"/>
      <c r="AB496" s="173"/>
      <c r="AC496" s="173"/>
      <c r="AD496" s="173"/>
      <c r="AE496" s="173"/>
      <c r="AF496" s="173"/>
      <c r="AG496" s="25"/>
      <c r="AH496" s="25"/>
      <c r="AI496" s="25"/>
      <c r="AJ496" s="25"/>
      <c r="AK496" s="25"/>
      <c r="AL496" s="25"/>
    </row>
    <row r="497" spans="1:38" ht="15.75" x14ac:dyDescent="0.2">
      <c r="A497" s="172" t="s">
        <v>378</v>
      </c>
      <c r="B497" s="172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>
        <v>243</v>
      </c>
      <c r="V497" s="25">
        <v>249</v>
      </c>
      <c r="W497" s="25"/>
      <c r="X497" s="25"/>
      <c r="Y497" s="25"/>
      <c r="Z497" s="25"/>
      <c r="AA497" s="173"/>
      <c r="AB497" s="173"/>
      <c r="AC497" s="173"/>
      <c r="AD497" s="173"/>
      <c r="AE497" s="173"/>
      <c r="AF497" s="173"/>
      <c r="AG497" s="25"/>
      <c r="AH497" s="25"/>
      <c r="AI497" s="25"/>
      <c r="AJ497" s="25"/>
      <c r="AK497" s="25"/>
      <c r="AL497" s="25"/>
    </row>
    <row r="498" spans="1:38" ht="15.75" x14ac:dyDescent="0.2">
      <c r="A498" s="172" t="s">
        <v>379</v>
      </c>
      <c r="B498" s="172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>
        <v>99.4</v>
      </c>
      <c r="V498" s="25">
        <v>104.3</v>
      </c>
      <c r="W498" s="25"/>
      <c r="X498" s="25"/>
      <c r="Y498" s="25"/>
      <c r="Z498" s="25"/>
      <c r="AA498" s="173"/>
      <c r="AB498" s="173"/>
      <c r="AC498" s="173"/>
      <c r="AD498" s="173"/>
      <c r="AE498" s="173"/>
      <c r="AF498" s="173"/>
      <c r="AG498" s="25"/>
      <c r="AH498" s="25"/>
      <c r="AI498" s="25"/>
      <c r="AJ498" s="25"/>
      <c r="AK498" s="25"/>
      <c r="AL498" s="25"/>
    </row>
    <row r="499" spans="1:38" ht="15.75" x14ac:dyDescent="0.2">
      <c r="A499" s="172" t="s">
        <v>381</v>
      </c>
      <c r="B499" s="172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>
        <v>7</v>
      </c>
      <c r="V499" s="25">
        <v>6</v>
      </c>
      <c r="W499" s="25"/>
      <c r="X499" s="25"/>
      <c r="Y499" s="25"/>
      <c r="Z499" s="25"/>
      <c r="AA499" s="173"/>
      <c r="AB499" s="173"/>
      <c r="AC499" s="173"/>
      <c r="AD499" s="173"/>
      <c r="AE499" s="173"/>
      <c r="AF499" s="173"/>
      <c r="AG499" s="25"/>
      <c r="AH499" s="25"/>
      <c r="AI499" s="25"/>
      <c r="AJ499" s="25"/>
      <c r="AK499" s="25"/>
      <c r="AL499" s="25"/>
    </row>
    <row r="500" spans="1:38" ht="15.75" x14ac:dyDescent="0.2">
      <c r="A500" s="172" t="s">
        <v>382</v>
      </c>
      <c r="B500" s="172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>
        <f>SUM(U495:U499)</f>
        <v>495.9</v>
      </c>
      <c r="V500" s="25">
        <f>SUM(V495:V499)</f>
        <v>506.3</v>
      </c>
      <c r="W500" s="25"/>
      <c r="X500" s="25"/>
      <c r="Y500" s="25"/>
      <c r="Z500" s="25"/>
      <c r="AA500" s="173"/>
      <c r="AB500" s="173"/>
      <c r="AC500" s="173"/>
      <c r="AD500" s="173"/>
      <c r="AE500" s="173"/>
      <c r="AF500" s="173"/>
      <c r="AG500" s="25"/>
      <c r="AH500" s="25"/>
      <c r="AI500" s="25"/>
      <c r="AJ500" s="25"/>
      <c r="AK500" s="25"/>
      <c r="AL500" s="25"/>
    </row>
    <row r="501" spans="1:38" ht="15.75" x14ac:dyDescent="0.2">
      <c r="A501" s="172"/>
      <c r="B501" s="172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174">
        <f>U479+U500</f>
        <v>4918.7</v>
      </c>
      <c r="V501" s="175">
        <f>V479+V500</f>
        <v>4789.9000000000005</v>
      </c>
      <c r="W501" s="25"/>
      <c r="X501" s="25"/>
      <c r="Y501" s="25"/>
      <c r="Z501" s="25"/>
      <c r="AA501" s="173"/>
      <c r="AB501" s="173"/>
      <c r="AC501" s="173"/>
      <c r="AD501" s="173"/>
      <c r="AE501" s="173"/>
      <c r="AF501" s="173"/>
      <c r="AG501" s="25"/>
      <c r="AH501" s="25"/>
      <c r="AI501" s="25"/>
      <c r="AJ501" s="25"/>
      <c r="AK501" s="25"/>
      <c r="AL501" s="25"/>
    </row>
    <row r="502" spans="1:38" ht="15.75" x14ac:dyDescent="0.2">
      <c r="A502" s="172"/>
      <c r="B502" s="172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173"/>
      <c r="AB502" s="173"/>
      <c r="AC502" s="173"/>
      <c r="AD502" s="173"/>
      <c r="AE502" s="173"/>
      <c r="AF502" s="173"/>
      <c r="AG502" s="25"/>
      <c r="AH502" s="25"/>
      <c r="AI502" s="25"/>
      <c r="AJ502" s="25"/>
      <c r="AK502" s="25"/>
      <c r="AL502" s="25"/>
    </row>
    <row r="503" spans="1:38" ht="15.75" x14ac:dyDescent="0.2">
      <c r="A503" s="172" t="s">
        <v>383</v>
      </c>
      <c r="B503" s="172"/>
      <c r="C503" s="176">
        <f>C483+C484+C22</f>
        <v>580.98800000000006</v>
      </c>
      <c r="D503" s="176">
        <f>D483+D484+D22</f>
        <v>851.56600000000003</v>
      </c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>
        <f t="shared" ref="U503:Z503" si="256">U471+U477</f>
        <v>163.5</v>
      </c>
      <c r="V503" s="25">
        <f t="shared" si="256"/>
        <v>163.69999999999999</v>
      </c>
      <c r="W503" s="25">
        <f t="shared" si="256"/>
        <v>169.4</v>
      </c>
      <c r="X503" s="25">
        <f t="shared" si="256"/>
        <v>169.4</v>
      </c>
      <c r="Y503" s="25">
        <f t="shared" si="256"/>
        <v>169.4</v>
      </c>
      <c r="Z503" s="25">
        <f t="shared" si="256"/>
        <v>169.4</v>
      </c>
      <c r="AA503" s="173">
        <f t="shared" ref="AA503" si="257">AG503/U503/12*1000*1000</f>
        <v>34046.890927624874</v>
      </c>
      <c r="AB503" s="173">
        <f t="shared" ref="AB503" si="258">AH503/V503/12*1000*1000</f>
        <v>35074.322948483001</v>
      </c>
      <c r="AC503" s="173">
        <f t="shared" ref="AC503" si="259">AI503/W503/12*1000*1000</f>
        <v>40781.188508461237</v>
      </c>
      <c r="AD503" s="173">
        <f t="shared" ref="AD503" si="260">AJ503/X503/12*1000*1000</f>
        <v>42453.758362849265</v>
      </c>
      <c r="AE503" s="173">
        <f t="shared" ref="AE503" si="261">AK503/Y503/12*1000*1000</f>
        <v>44077.134986225894</v>
      </c>
      <c r="AF503" s="173">
        <f t="shared" ref="AF503" si="262">AL503/Z503/12*1000*1000</f>
        <v>45848.091302636756</v>
      </c>
      <c r="AG503" s="177">
        <f>AG471+AG477</f>
        <v>66.8</v>
      </c>
      <c r="AH503" s="177">
        <f t="shared" ref="AH503:AL503" si="263">AH471+AH477</f>
        <v>68.900000000000006</v>
      </c>
      <c r="AI503" s="177">
        <f t="shared" si="263"/>
        <v>82.9</v>
      </c>
      <c r="AJ503" s="177">
        <f t="shared" si="263"/>
        <v>86.3</v>
      </c>
      <c r="AK503" s="177">
        <f t="shared" si="263"/>
        <v>89.6</v>
      </c>
      <c r="AL503" s="177">
        <f t="shared" si="263"/>
        <v>93.2</v>
      </c>
    </row>
    <row r="504" spans="1:38" x14ac:dyDescent="0.2">
      <c r="A504" s="172"/>
      <c r="B504" s="172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</row>
  </sheetData>
  <sheetProtection formatCells="0" formatColumns="0" formatRows="0"/>
  <autoFilter ref="A4:AL479"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</autoFilter>
  <mergeCells count="37">
    <mergeCell ref="C5:H5"/>
    <mergeCell ref="O6:O7"/>
    <mergeCell ref="D6:D7"/>
    <mergeCell ref="O5:T5"/>
    <mergeCell ref="I5:N5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Q1:T1"/>
    <mergeCell ref="A2:T2"/>
    <mergeCell ref="A4:A7"/>
    <mergeCell ref="B4:B7"/>
    <mergeCell ref="I6:I7"/>
    <mergeCell ref="K6:K7"/>
    <mergeCell ref="Q6:Q7"/>
    <mergeCell ref="R6:T6"/>
    <mergeCell ref="C6:C7"/>
    <mergeCell ref="J6:J7"/>
    <mergeCell ref="P6:P7"/>
    <mergeCell ref="C4:H4"/>
    <mergeCell ref="I4:T4"/>
    <mergeCell ref="E6:E7"/>
    <mergeCell ref="F6:H6"/>
    <mergeCell ref="L6:N6"/>
  </mergeCells>
  <phoneticPr fontId="8" type="noConversion"/>
  <printOptions horizontalCentered="1"/>
  <pageMargins left="0.59055118110236227" right="0.39370078740157483" top="0.39370078740157483" bottom="0.19685039370078741" header="0" footer="0"/>
  <pageSetup paperSize="9" scale="52" fitToWidth="2" fitToHeight="30" orientation="landscape" r:id="rId1"/>
  <headerFooter alignWithMargins="0"/>
  <colBreaks count="1" manualBreakCount="1">
    <brk id="20" max="6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0"/>
    <pageSetUpPr fitToPage="1"/>
  </sheetPr>
  <dimension ref="A1:AF85"/>
  <sheetViews>
    <sheetView view="pageBreakPreview" topLeftCell="F58" zoomScale="75" zoomScaleNormal="60" zoomScaleSheetLayoutView="75" workbookViewId="0">
      <selection activeCell="P53" sqref="P53"/>
    </sheetView>
  </sheetViews>
  <sheetFormatPr defaultRowHeight="12.75" x14ac:dyDescent="0.2"/>
  <cols>
    <col min="1" max="1" width="55" customWidth="1"/>
    <col min="2" max="2" width="14.7109375" style="14" customWidth="1"/>
    <col min="3" max="3" width="10.7109375" customWidth="1"/>
    <col min="4" max="4" width="11.5703125" customWidth="1"/>
    <col min="5" max="5" width="11.42578125" customWidth="1"/>
    <col min="6" max="6" width="11.140625" customWidth="1"/>
    <col min="7" max="7" width="12.28515625" customWidth="1"/>
    <col min="8" max="8" width="11.42578125" customWidth="1"/>
    <col min="9" max="9" width="14.42578125" style="11" customWidth="1"/>
    <col min="10" max="10" width="14.5703125" customWidth="1"/>
    <col min="11" max="11" width="16" customWidth="1"/>
    <col min="12" max="12" width="17.5703125" customWidth="1"/>
    <col min="13" max="13" width="16.42578125" customWidth="1"/>
    <col min="14" max="14" width="16" customWidth="1"/>
    <col min="15" max="15" width="16.140625" customWidth="1"/>
    <col min="16" max="16" width="14.7109375" customWidth="1"/>
    <col min="17" max="17" width="12.5703125" customWidth="1"/>
    <col min="18" max="18" width="13.42578125" customWidth="1"/>
    <col min="19" max="19" width="14.7109375" customWidth="1"/>
    <col min="20" max="20" width="15.85546875" customWidth="1"/>
  </cols>
  <sheetData>
    <row r="1" spans="1:32" ht="19.5" customHeight="1" x14ac:dyDescent="0.2">
      <c r="A1" s="95"/>
      <c r="B1" s="16"/>
      <c r="C1" s="95"/>
      <c r="D1" s="95"/>
      <c r="E1" s="95"/>
      <c r="F1" s="95"/>
      <c r="G1" s="95"/>
      <c r="H1" s="95"/>
      <c r="I1" s="96"/>
      <c r="J1" s="96"/>
      <c r="K1" s="96"/>
      <c r="L1" s="96"/>
      <c r="M1" s="96"/>
      <c r="N1" s="263" t="s">
        <v>64</v>
      </c>
      <c r="O1" s="263"/>
      <c r="P1" s="263"/>
      <c r="Q1" s="263"/>
      <c r="R1" s="263"/>
      <c r="S1" s="263"/>
      <c r="T1" s="257"/>
      <c r="U1" s="9"/>
      <c r="V1" s="9"/>
      <c r="W1" s="9"/>
      <c r="X1" s="9"/>
      <c r="Y1" s="9"/>
      <c r="Z1" s="9"/>
      <c r="AA1" s="9"/>
    </row>
    <row r="2" spans="1:32" ht="42" customHeight="1" x14ac:dyDescent="0.25">
      <c r="A2" s="266" t="s">
        <v>390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7"/>
    </row>
    <row r="3" spans="1:32" ht="18.75" customHeight="1" x14ac:dyDescent="0.2">
      <c r="A3" s="268" t="s">
        <v>33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9"/>
    </row>
    <row r="4" spans="1:32" ht="19.5" customHeight="1" x14ac:dyDescent="0.2">
      <c r="A4" s="6"/>
      <c r="B4" s="13"/>
      <c r="C4" s="6"/>
      <c r="D4" s="6"/>
      <c r="E4" s="6"/>
      <c r="F4" s="6"/>
      <c r="G4" s="6"/>
      <c r="H4" s="6"/>
      <c r="I4" s="1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32" ht="37.5" customHeight="1" x14ac:dyDescent="0.25">
      <c r="A5" s="264" t="s">
        <v>52</v>
      </c>
      <c r="B5" s="264" t="s">
        <v>69</v>
      </c>
      <c r="C5" s="264"/>
      <c r="D5" s="264"/>
      <c r="E5" s="264"/>
      <c r="F5" s="264"/>
      <c r="G5" s="264"/>
      <c r="H5" s="264"/>
      <c r="I5" s="264" t="s">
        <v>34</v>
      </c>
      <c r="J5" s="264" t="s">
        <v>266</v>
      </c>
      <c r="K5" s="264"/>
      <c r="L5" s="264"/>
      <c r="M5" s="264"/>
      <c r="N5" s="264"/>
      <c r="O5" s="264"/>
      <c r="P5" s="264" t="s">
        <v>181</v>
      </c>
      <c r="Q5" s="264"/>
      <c r="R5" s="264"/>
      <c r="S5" s="264"/>
      <c r="T5" s="265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27" customHeight="1" x14ac:dyDescent="0.25">
      <c r="A6" s="264"/>
      <c r="B6" s="129" t="s">
        <v>12</v>
      </c>
      <c r="C6" s="129" t="s">
        <v>372</v>
      </c>
      <c r="D6" s="129" t="s">
        <v>373</v>
      </c>
      <c r="E6" s="129" t="s">
        <v>374</v>
      </c>
      <c r="F6" s="129" t="s">
        <v>375</v>
      </c>
      <c r="G6" s="129" t="s">
        <v>445</v>
      </c>
      <c r="H6" s="129" t="s">
        <v>463</v>
      </c>
      <c r="I6" s="264"/>
      <c r="J6" s="187" t="s">
        <v>372</v>
      </c>
      <c r="K6" s="187" t="s">
        <v>373</v>
      </c>
      <c r="L6" s="187" t="s">
        <v>374</v>
      </c>
      <c r="M6" s="187" t="s">
        <v>375</v>
      </c>
      <c r="N6" s="187" t="s">
        <v>445</v>
      </c>
      <c r="O6" s="187" t="s">
        <v>463</v>
      </c>
      <c r="P6" s="129" t="str">
        <f>K6</f>
        <v>2020г.</v>
      </c>
      <c r="Q6" s="129" t="str">
        <f>L6</f>
        <v>2021г.</v>
      </c>
      <c r="R6" s="129" t="str">
        <f>M6</f>
        <v>2022г.</v>
      </c>
      <c r="S6" s="129" t="str">
        <f>N6</f>
        <v>2023г.</v>
      </c>
      <c r="T6" s="129" t="str">
        <f>O6</f>
        <v>2024г.</v>
      </c>
      <c r="U6" s="27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63" x14ac:dyDescent="0.25">
      <c r="A7" s="130" t="s">
        <v>35</v>
      </c>
      <c r="B7" s="179">
        <v>1</v>
      </c>
      <c r="C7" s="179">
        <v>2</v>
      </c>
      <c r="D7" s="179">
        <v>3</v>
      </c>
      <c r="E7" s="179">
        <v>4</v>
      </c>
      <c r="F7" s="179">
        <v>5</v>
      </c>
      <c r="G7" s="179">
        <v>6</v>
      </c>
      <c r="H7" s="179">
        <v>7</v>
      </c>
      <c r="I7" s="179">
        <v>8</v>
      </c>
      <c r="J7" s="179">
        <v>9</v>
      </c>
      <c r="K7" s="179">
        <v>10</v>
      </c>
      <c r="L7" s="179">
        <v>11</v>
      </c>
      <c r="M7" s="179">
        <v>12</v>
      </c>
      <c r="N7" s="179">
        <v>13</v>
      </c>
      <c r="O7" s="179">
        <v>14</v>
      </c>
      <c r="P7" s="129" t="s">
        <v>151</v>
      </c>
      <c r="Q7" s="129" t="s">
        <v>152</v>
      </c>
      <c r="R7" s="129" t="s">
        <v>153</v>
      </c>
      <c r="S7" s="129" t="s">
        <v>154</v>
      </c>
      <c r="T7" s="129" t="s">
        <v>155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.75" x14ac:dyDescent="0.25">
      <c r="A8" s="270" t="s">
        <v>36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1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.75" x14ac:dyDescent="0.2">
      <c r="A9" s="272" t="s">
        <v>249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</row>
    <row r="10" spans="1:32" ht="15.75" x14ac:dyDescent="0.2">
      <c r="A10" s="105" t="s">
        <v>238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</row>
    <row r="11" spans="1:32" ht="31.5" x14ac:dyDescent="0.2">
      <c r="A11" s="106" t="s">
        <v>409</v>
      </c>
      <c r="B11" s="104" t="s">
        <v>41</v>
      </c>
      <c r="C11" s="107"/>
      <c r="D11" s="107"/>
      <c r="E11" s="107"/>
      <c r="F11" s="107"/>
      <c r="G11" s="107"/>
      <c r="H11" s="107"/>
      <c r="I11" s="108">
        <v>318.45999999999998</v>
      </c>
      <c r="J11" s="104">
        <f t="shared" ref="J11:O13" si="0">C11*$I11</f>
        <v>0</v>
      </c>
      <c r="K11" s="104">
        <f t="shared" si="0"/>
        <v>0</v>
      </c>
      <c r="L11" s="104">
        <f t="shared" si="0"/>
        <v>0</v>
      </c>
      <c r="M11" s="104">
        <f t="shared" si="0"/>
        <v>0</v>
      </c>
      <c r="N11" s="104">
        <f t="shared" si="0"/>
        <v>0</v>
      </c>
      <c r="O11" s="104">
        <f t="shared" si="0"/>
        <v>0</v>
      </c>
      <c r="P11" s="104"/>
      <c r="Q11" s="104"/>
      <c r="R11" s="104"/>
      <c r="S11" s="104"/>
      <c r="T11" s="104"/>
    </row>
    <row r="12" spans="1:32" ht="31.5" x14ac:dyDescent="0.2">
      <c r="A12" s="106" t="s">
        <v>410</v>
      </c>
      <c r="B12" s="104" t="s">
        <v>41</v>
      </c>
      <c r="C12" s="107"/>
      <c r="D12" s="107"/>
      <c r="E12" s="107"/>
      <c r="F12" s="107"/>
      <c r="G12" s="107"/>
      <c r="H12" s="107"/>
      <c r="I12" s="108">
        <v>736.5</v>
      </c>
      <c r="J12" s="104">
        <f t="shared" si="0"/>
        <v>0</v>
      </c>
      <c r="K12" s="104">
        <f t="shared" si="0"/>
        <v>0</v>
      </c>
      <c r="L12" s="104">
        <f t="shared" si="0"/>
        <v>0</v>
      </c>
      <c r="M12" s="104">
        <f t="shared" si="0"/>
        <v>0</v>
      </c>
      <c r="N12" s="104">
        <f t="shared" si="0"/>
        <v>0</v>
      </c>
      <c r="O12" s="104">
        <f t="shared" si="0"/>
        <v>0</v>
      </c>
      <c r="P12" s="104"/>
      <c r="Q12" s="104"/>
      <c r="R12" s="104"/>
      <c r="S12" s="104"/>
      <c r="T12" s="104"/>
    </row>
    <row r="13" spans="1:32" ht="15.75" x14ac:dyDescent="0.2">
      <c r="A13" s="106" t="s">
        <v>411</v>
      </c>
      <c r="B13" s="104" t="s">
        <v>41</v>
      </c>
      <c r="C13" s="107">
        <v>6860.2</v>
      </c>
      <c r="D13" s="107">
        <v>6190.5</v>
      </c>
      <c r="E13" s="107">
        <v>5808</v>
      </c>
      <c r="F13" s="107">
        <v>5559.7</v>
      </c>
      <c r="G13" s="107">
        <v>4538.7</v>
      </c>
      <c r="H13" s="107">
        <v>4538.7</v>
      </c>
      <c r="I13" s="108">
        <v>465.9</v>
      </c>
      <c r="J13" s="104">
        <f>C13*$I13</f>
        <v>3196167.1799999997</v>
      </c>
      <c r="K13" s="104">
        <f t="shared" si="0"/>
        <v>2884153.9499999997</v>
      </c>
      <c r="L13" s="104">
        <f t="shared" si="0"/>
        <v>2705947.1999999997</v>
      </c>
      <c r="M13" s="104">
        <f t="shared" si="0"/>
        <v>2590264.23</v>
      </c>
      <c r="N13" s="104">
        <f t="shared" si="0"/>
        <v>2114580.3299999996</v>
      </c>
      <c r="O13" s="104">
        <f t="shared" si="0"/>
        <v>2114580.3299999996</v>
      </c>
      <c r="P13" s="104">
        <f>K13/J13*100</f>
        <v>90.237893938952212</v>
      </c>
      <c r="Q13" s="104">
        <f t="shared" ref="Q13:T13" si="1">L13/K13*100</f>
        <v>93.821177610855344</v>
      </c>
      <c r="R13" s="104">
        <f t="shared" si="1"/>
        <v>95.724862258953181</v>
      </c>
      <c r="S13" s="104">
        <f t="shared" si="1"/>
        <v>81.63569976797308</v>
      </c>
      <c r="T13" s="104">
        <f t="shared" si="1"/>
        <v>100</v>
      </c>
    </row>
    <row r="14" spans="1:32" ht="15.75" x14ac:dyDescent="0.2">
      <c r="A14" s="105" t="s">
        <v>239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</row>
    <row r="15" spans="1:32" ht="15.75" x14ac:dyDescent="0.2">
      <c r="A15" s="106" t="s">
        <v>412</v>
      </c>
      <c r="B15" s="104" t="s">
        <v>41</v>
      </c>
      <c r="C15" s="107"/>
      <c r="D15" s="107"/>
      <c r="E15" s="107"/>
      <c r="F15" s="107"/>
      <c r="G15" s="107"/>
      <c r="H15" s="107"/>
      <c r="I15" s="108">
        <v>2263.3000000000002</v>
      </c>
      <c r="J15" s="104">
        <f>C15*$I15</f>
        <v>0</v>
      </c>
      <c r="K15" s="104">
        <f>D15*$I15</f>
        <v>0</v>
      </c>
      <c r="L15" s="104">
        <f t="shared" ref="K15:O18" si="2">E15*$I15</f>
        <v>0</v>
      </c>
      <c r="M15" s="104">
        <f t="shared" si="2"/>
        <v>0</v>
      </c>
      <c r="N15" s="104">
        <f t="shared" si="2"/>
        <v>0</v>
      </c>
      <c r="O15" s="104">
        <f t="shared" si="2"/>
        <v>0</v>
      </c>
      <c r="P15" s="104"/>
      <c r="Q15" s="104"/>
      <c r="R15" s="104"/>
      <c r="S15" s="104"/>
      <c r="T15" s="104"/>
    </row>
    <row r="16" spans="1:32" ht="15.75" x14ac:dyDescent="0.2">
      <c r="A16" s="106" t="s">
        <v>413</v>
      </c>
      <c r="B16" s="104" t="s">
        <v>41</v>
      </c>
      <c r="C16" s="107"/>
      <c r="D16" s="107"/>
      <c r="E16" s="107"/>
      <c r="F16" s="107"/>
      <c r="G16" s="107"/>
      <c r="H16" s="107"/>
      <c r="I16" s="108">
        <v>2263.3000000000002</v>
      </c>
      <c r="J16" s="104">
        <f>C16*$I16</f>
        <v>0</v>
      </c>
      <c r="K16" s="104">
        <f t="shared" si="2"/>
        <v>0</v>
      </c>
      <c r="L16" s="104">
        <f t="shared" si="2"/>
        <v>0</v>
      </c>
      <c r="M16" s="104">
        <f t="shared" si="2"/>
        <v>0</v>
      </c>
      <c r="N16" s="104">
        <f t="shared" si="2"/>
        <v>0</v>
      </c>
      <c r="O16" s="104">
        <f t="shared" si="2"/>
        <v>0</v>
      </c>
      <c r="P16" s="104"/>
      <c r="Q16" s="104"/>
      <c r="R16" s="104"/>
      <c r="S16" s="104"/>
      <c r="T16" s="104"/>
    </row>
    <row r="17" spans="1:20" ht="15.75" x14ac:dyDescent="0.2">
      <c r="A17" s="106" t="s">
        <v>414</v>
      </c>
      <c r="B17" s="104" t="s">
        <v>255</v>
      </c>
      <c r="C17" s="107"/>
      <c r="D17" s="107"/>
      <c r="E17" s="107"/>
      <c r="F17" s="107"/>
      <c r="G17" s="107"/>
      <c r="H17" s="107"/>
      <c r="I17" s="108">
        <v>26.34</v>
      </c>
      <c r="J17" s="104">
        <f>C17*$I17</f>
        <v>0</v>
      </c>
      <c r="K17" s="104">
        <f t="shared" si="2"/>
        <v>0</v>
      </c>
      <c r="L17" s="104">
        <f t="shared" si="2"/>
        <v>0</v>
      </c>
      <c r="M17" s="104">
        <f t="shared" si="2"/>
        <v>0</v>
      </c>
      <c r="N17" s="104">
        <f t="shared" si="2"/>
        <v>0</v>
      </c>
      <c r="O17" s="104">
        <f t="shared" si="2"/>
        <v>0</v>
      </c>
      <c r="P17" s="104"/>
      <c r="Q17" s="104"/>
      <c r="R17" s="104"/>
      <c r="S17" s="104"/>
      <c r="T17" s="104"/>
    </row>
    <row r="18" spans="1:20" ht="15.75" x14ac:dyDescent="0.2">
      <c r="A18" s="106" t="s">
        <v>415</v>
      </c>
      <c r="B18" s="104" t="s">
        <v>255</v>
      </c>
      <c r="C18" s="107"/>
      <c r="D18" s="107"/>
      <c r="E18" s="107"/>
      <c r="F18" s="107"/>
      <c r="G18" s="107"/>
      <c r="H18" s="107"/>
      <c r="I18" s="108">
        <v>829.66</v>
      </c>
      <c r="J18" s="104">
        <f>C18*$I18</f>
        <v>0</v>
      </c>
      <c r="K18" s="104">
        <f t="shared" si="2"/>
        <v>0</v>
      </c>
      <c r="L18" s="104">
        <f t="shared" si="2"/>
        <v>0</v>
      </c>
      <c r="M18" s="104">
        <f t="shared" si="2"/>
        <v>0</v>
      </c>
      <c r="N18" s="104">
        <f t="shared" si="2"/>
        <v>0</v>
      </c>
      <c r="O18" s="104">
        <f t="shared" si="2"/>
        <v>0</v>
      </c>
      <c r="P18" s="104" t="e">
        <f>K18/J18*100</f>
        <v>#DIV/0!</v>
      </c>
      <c r="Q18" s="104" t="e">
        <f t="shared" ref="Q18:T18" si="3">L18/K18*100</f>
        <v>#DIV/0!</v>
      </c>
      <c r="R18" s="104" t="e">
        <f t="shared" si="3"/>
        <v>#DIV/0!</v>
      </c>
      <c r="S18" s="104" t="e">
        <f t="shared" si="3"/>
        <v>#DIV/0!</v>
      </c>
      <c r="T18" s="104" t="e">
        <f t="shared" si="3"/>
        <v>#DIV/0!</v>
      </c>
    </row>
    <row r="19" spans="1:20" ht="15.75" x14ac:dyDescent="0.2">
      <c r="A19" s="105" t="s">
        <v>240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</row>
    <row r="20" spans="1:20" ht="31.5" x14ac:dyDescent="0.2">
      <c r="A20" s="106" t="s">
        <v>416</v>
      </c>
      <c r="B20" s="104" t="s">
        <v>41</v>
      </c>
      <c r="C20" s="107"/>
      <c r="D20" s="107"/>
      <c r="E20" s="107"/>
      <c r="F20" s="107"/>
      <c r="G20" s="107"/>
      <c r="H20" s="107"/>
      <c r="I20" s="108">
        <v>2280</v>
      </c>
      <c r="J20" s="104">
        <f>C20*$I20</f>
        <v>0</v>
      </c>
      <c r="K20" s="104">
        <f t="shared" ref="K20:O31" si="4">D20*$I20</f>
        <v>0</v>
      </c>
      <c r="L20" s="104">
        <f t="shared" si="4"/>
        <v>0</v>
      </c>
      <c r="M20" s="104">
        <f t="shared" si="4"/>
        <v>0</v>
      </c>
      <c r="N20" s="104">
        <f t="shared" si="4"/>
        <v>0</v>
      </c>
      <c r="O20" s="104">
        <f t="shared" si="4"/>
        <v>0</v>
      </c>
      <c r="P20" s="104"/>
      <c r="Q20" s="104"/>
      <c r="R20" s="104"/>
      <c r="S20" s="104"/>
      <c r="T20" s="104"/>
    </row>
    <row r="21" spans="1:20" ht="15.75" x14ac:dyDescent="0.2">
      <c r="A21" s="106" t="s">
        <v>417</v>
      </c>
      <c r="B21" s="104" t="s">
        <v>41</v>
      </c>
      <c r="C21" s="107"/>
      <c r="D21" s="107"/>
      <c r="E21" s="107"/>
      <c r="F21" s="107"/>
      <c r="G21" s="107"/>
      <c r="H21" s="107"/>
      <c r="I21" s="108">
        <v>394.43</v>
      </c>
      <c r="J21" s="104">
        <f t="shared" ref="J21:J31" si="5">C21*$I21</f>
        <v>0</v>
      </c>
      <c r="K21" s="104">
        <f t="shared" si="4"/>
        <v>0</v>
      </c>
      <c r="L21" s="104">
        <f t="shared" si="4"/>
        <v>0</v>
      </c>
      <c r="M21" s="104">
        <f t="shared" si="4"/>
        <v>0</v>
      </c>
      <c r="N21" s="104">
        <f t="shared" si="4"/>
        <v>0</v>
      </c>
      <c r="O21" s="104">
        <f t="shared" si="4"/>
        <v>0</v>
      </c>
      <c r="P21" s="104"/>
      <c r="Q21" s="104"/>
      <c r="R21" s="104"/>
      <c r="S21" s="104"/>
      <c r="T21" s="104"/>
    </row>
    <row r="22" spans="1:20" ht="15.75" x14ac:dyDescent="0.2">
      <c r="A22" s="106" t="s">
        <v>241</v>
      </c>
      <c r="B22" s="104" t="s">
        <v>41</v>
      </c>
      <c r="C22" s="107"/>
      <c r="D22" s="107"/>
      <c r="E22" s="107"/>
      <c r="F22" s="107"/>
      <c r="G22" s="107"/>
      <c r="H22" s="107"/>
      <c r="I22" s="108">
        <v>104.07</v>
      </c>
      <c r="J22" s="104">
        <f t="shared" si="5"/>
        <v>0</v>
      </c>
      <c r="K22" s="104">
        <f t="shared" si="4"/>
        <v>0</v>
      </c>
      <c r="L22" s="104">
        <f t="shared" si="4"/>
        <v>0</v>
      </c>
      <c r="M22" s="104">
        <f t="shared" si="4"/>
        <v>0</v>
      </c>
      <c r="N22" s="104">
        <f t="shared" si="4"/>
        <v>0</v>
      </c>
      <c r="O22" s="104">
        <f t="shared" si="4"/>
        <v>0</v>
      </c>
      <c r="P22" s="104"/>
      <c r="Q22" s="104"/>
      <c r="R22" s="104"/>
      <c r="S22" s="104"/>
      <c r="T22" s="104"/>
    </row>
    <row r="23" spans="1:20" ht="15.75" x14ac:dyDescent="0.2">
      <c r="A23" s="106" t="s">
        <v>418</v>
      </c>
      <c r="B23" s="104" t="s">
        <v>38</v>
      </c>
      <c r="C23" s="107"/>
      <c r="D23" s="107"/>
      <c r="E23" s="107"/>
      <c r="F23" s="107"/>
      <c r="G23" s="107"/>
      <c r="H23" s="107"/>
      <c r="I23" s="108">
        <v>245.95</v>
      </c>
      <c r="J23" s="104">
        <f t="shared" si="5"/>
        <v>0</v>
      </c>
      <c r="K23" s="104">
        <f t="shared" si="4"/>
        <v>0</v>
      </c>
      <c r="L23" s="104">
        <f t="shared" si="4"/>
        <v>0</v>
      </c>
      <c r="M23" s="104">
        <f t="shared" si="4"/>
        <v>0</v>
      </c>
      <c r="N23" s="104">
        <f t="shared" si="4"/>
        <v>0</v>
      </c>
      <c r="O23" s="104">
        <f t="shared" si="4"/>
        <v>0</v>
      </c>
      <c r="P23" s="104"/>
      <c r="Q23" s="104"/>
      <c r="R23" s="104"/>
      <c r="S23" s="104"/>
      <c r="T23" s="104"/>
    </row>
    <row r="24" spans="1:20" ht="15.75" x14ac:dyDescent="0.2">
      <c r="A24" s="106" t="s">
        <v>419</v>
      </c>
      <c r="B24" s="104" t="s">
        <v>38</v>
      </c>
      <c r="C24" s="107"/>
      <c r="D24" s="107"/>
      <c r="E24" s="107"/>
      <c r="F24" s="107"/>
      <c r="G24" s="107"/>
      <c r="H24" s="107"/>
      <c r="I24" s="108">
        <v>77.53</v>
      </c>
      <c r="J24" s="104">
        <f t="shared" si="5"/>
        <v>0</v>
      </c>
      <c r="K24" s="104">
        <f t="shared" si="4"/>
        <v>0</v>
      </c>
      <c r="L24" s="104">
        <f t="shared" si="4"/>
        <v>0</v>
      </c>
      <c r="M24" s="104">
        <f t="shared" si="4"/>
        <v>0</v>
      </c>
      <c r="N24" s="104">
        <f t="shared" si="4"/>
        <v>0</v>
      </c>
      <c r="O24" s="104">
        <f t="shared" si="4"/>
        <v>0</v>
      </c>
      <c r="P24" s="104"/>
      <c r="Q24" s="104"/>
      <c r="R24" s="104"/>
      <c r="S24" s="104"/>
      <c r="T24" s="104"/>
    </row>
    <row r="25" spans="1:20" ht="15.75" x14ac:dyDescent="0.2">
      <c r="A25" s="106" t="s">
        <v>420</v>
      </c>
      <c r="B25" s="104" t="s">
        <v>38</v>
      </c>
      <c r="C25" s="107"/>
      <c r="D25" s="107"/>
      <c r="E25" s="107"/>
      <c r="F25" s="107"/>
      <c r="G25" s="107"/>
      <c r="H25" s="107"/>
      <c r="I25" s="108">
        <v>324.39999999999998</v>
      </c>
      <c r="J25" s="104">
        <f t="shared" si="5"/>
        <v>0</v>
      </c>
      <c r="K25" s="104">
        <f t="shared" si="4"/>
        <v>0</v>
      </c>
      <c r="L25" s="104">
        <f t="shared" si="4"/>
        <v>0</v>
      </c>
      <c r="M25" s="104">
        <f t="shared" si="4"/>
        <v>0</v>
      </c>
      <c r="N25" s="104">
        <f t="shared" si="4"/>
        <v>0</v>
      </c>
      <c r="O25" s="104">
        <f t="shared" si="4"/>
        <v>0</v>
      </c>
      <c r="P25" s="104"/>
      <c r="Q25" s="104"/>
      <c r="R25" s="104"/>
      <c r="S25" s="104"/>
      <c r="T25" s="104"/>
    </row>
    <row r="26" spans="1:20" ht="15.75" x14ac:dyDescent="0.2">
      <c r="A26" s="106" t="s">
        <v>421</v>
      </c>
      <c r="B26" s="104" t="s">
        <v>38</v>
      </c>
      <c r="C26" s="107">
        <v>47.1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8">
        <v>301.42</v>
      </c>
      <c r="J26" s="104">
        <f t="shared" si="5"/>
        <v>14196.882000000001</v>
      </c>
      <c r="K26" s="104">
        <f t="shared" si="4"/>
        <v>0</v>
      </c>
      <c r="L26" s="104">
        <f t="shared" si="4"/>
        <v>0</v>
      </c>
      <c r="M26" s="104">
        <f t="shared" si="4"/>
        <v>0</v>
      </c>
      <c r="N26" s="104">
        <f t="shared" si="4"/>
        <v>0</v>
      </c>
      <c r="O26" s="104">
        <f t="shared" si="4"/>
        <v>0</v>
      </c>
      <c r="P26" s="104">
        <f>K26/J26*100</f>
        <v>0</v>
      </c>
      <c r="Q26" s="104" t="e">
        <f t="shared" ref="Q26:T26" si="6">L26/K26*100</f>
        <v>#DIV/0!</v>
      </c>
      <c r="R26" s="104" t="e">
        <f t="shared" si="6"/>
        <v>#DIV/0!</v>
      </c>
      <c r="S26" s="104" t="e">
        <f t="shared" si="6"/>
        <v>#DIV/0!</v>
      </c>
      <c r="T26" s="104" t="e">
        <f t="shared" si="6"/>
        <v>#DIV/0!</v>
      </c>
    </row>
    <row r="27" spans="1:20" ht="15.75" x14ac:dyDescent="0.2">
      <c r="A27" s="106" t="s">
        <v>392</v>
      </c>
      <c r="B27" s="104" t="s">
        <v>38</v>
      </c>
      <c r="C27" s="107"/>
      <c r="D27" s="107"/>
      <c r="E27" s="107"/>
      <c r="F27" s="107"/>
      <c r="G27" s="107"/>
      <c r="H27" s="107"/>
      <c r="I27" s="108">
        <v>222.7</v>
      </c>
      <c r="J27" s="104">
        <f t="shared" si="5"/>
        <v>0</v>
      </c>
      <c r="K27" s="104">
        <f t="shared" si="4"/>
        <v>0</v>
      </c>
      <c r="L27" s="104">
        <f t="shared" si="4"/>
        <v>0</v>
      </c>
      <c r="M27" s="104">
        <f t="shared" si="4"/>
        <v>0</v>
      </c>
      <c r="N27" s="104">
        <f t="shared" si="4"/>
        <v>0</v>
      </c>
      <c r="O27" s="104">
        <f t="shared" si="4"/>
        <v>0</v>
      </c>
      <c r="P27" s="104"/>
      <c r="Q27" s="104"/>
      <c r="R27" s="104"/>
      <c r="S27" s="104"/>
      <c r="T27" s="104"/>
    </row>
    <row r="28" spans="1:20" ht="15.75" x14ac:dyDescent="0.2">
      <c r="A28" s="106" t="s">
        <v>422</v>
      </c>
      <c r="B28" s="104" t="s">
        <v>38</v>
      </c>
      <c r="C28" s="107"/>
      <c r="D28" s="107"/>
      <c r="E28" s="107"/>
      <c r="F28" s="107"/>
      <c r="G28" s="107"/>
      <c r="H28" s="107"/>
      <c r="I28" s="108">
        <v>168.3</v>
      </c>
      <c r="J28" s="104">
        <f t="shared" si="5"/>
        <v>0</v>
      </c>
      <c r="K28" s="104">
        <f t="shared" si="4"/>
        <v>0</v>
      </c>
      <c r="L28" s="104">
        <f t="shared" si="4"/>
        <v>0</v>
      </c>
      <c r="M28" s="104">
        <f t="shared" si="4"/>
        <v>0</v>
      </c>
      <c r="N28" s="104">
        <f t="shared" si="4"/>
        <v>0</v>
      </c>
      <c r="O28" s="104">
        <f t="shared" si="4"/>
        <v>0</v>
      </c>
      <c r="P28" s="104"/>
      <c r="Q28" s="104"/>
      <c r="R28" s="104"/>
      <c r="S28" s="104"/>
      <c r="T28" s="104"/>
    </row>
    <row r="29" spans="1:20" ht="15.75" x14ac:dyDescent="0.2">
      <c r="A29" s="106" t="s">
        <v>423</v>
      </c>
      <c r="B29" s="104" t="s">
        <v>41</v>
      </c>
      <c r="C29" s="107"/>
      <c r="D29" s="107"/>
      <c r="E29" s="107"/>
      <c r="F29" s="107"/>
      <c r="G29" s="107"/>
      <c r="H29" s="107"/>
      <c r="I29" s="108">
        <v>186.48</v>
      </c>
      <c r="J29" s="104">
        <f t="shared" si="5"/>
        <v>0</v>
      </c>
      <c r="K29" s="104">
        <f t="shared" si="4"/>
        <v>0</v>
      </c>
      <c r="L29" s="104">
        <f t="shared" si="4"/>
        <v>0</v>
      </c>
      <c r="M29" s="104">
        <f t="shared" si="4"/>
        <v>0</v>
      </c>
      <c r="N29" s="104">
        <f t="shared" si="4"/>
        <v>0</v>
      </c>
      <c r="O29" s="104">
        <f t="shared" si="4"/>
        <v>0</v>
      </c>
      <c r="P29" s="104"/>
      <c r="Q29" s="104"/>
      <c r="R29" s="104"/>
      <c r="S29" s="104"/>
      <c r="T29" s="104"/>
    </row>
    <row r="30" spans="1:20" ht="15.75" x14ac:dyDescent="0.2">
      <c r="A30" s="106" t="s">
        <v>424</v>
      </c>
      <c r="B30" s="104" t="s">
        <v>39</v>
      </c>
      <c r="C30" s="107"/>
      <c r="D30" s="107"/>
      <c r="E30" s="107"/>
      <c r="F30" s="107"/>
      <c r="G30" s="107"/>
      <c r="H30" s="107"/>
      <c r="I30" s="108">
        <v>1</v>
      </c>
      <c r="J30" s="104">
        <f t="shared" si="5"/>
        <v>0</v>
      </c>
      <c r="K30" s="104">
        <f t="shared" si="4"/>
        <v>0</v>
      </c>
      <c r="L30" s="104">
        <f t="shared" si="4"/>
        <v>0</v>
      </c>
      <c r="M30" s="104">
        <f t="shared" si="4"/>
        <v>0</v>
      </c>
      <c r="N30" s="104">
        <f t="shared" si="4"/>
        <v>0</v>
      </c>
      <c r="O30" s="104">
        <f t="shared" si="4"/>
        <v>0</v>
      </c>
      <c r="P30" s="104"/>
      <c r="Q30" s="104"/>
      <c r="R30" s="104"/>
      <c r="S30" s="104"/>
      <c r="T30" s="104"/>
    </row>
    <row r="31" spans="1:20" ht="15.75" x14ac:dyDescent="0.2">
      <c r="A31" s="106" t="s">
        <v>425</v>
      </c>
      <c r="B31" s="104" t="s">
        <v>39</v>
      </c>
      <c r="C31" s="107"/>
      <c r="D31" s="107"/>
      <c r="E31" s="107"/>
      <c r="F31" s="107"/>
      <c r="G31" s="107"/>
      <c r="H31" s="107"/>
      <c r="I31" s="108">
        <v>0.34</v>
      </c>
      <c r="J31" s="104">
        <f t="shared" si="5"/>
        <v>0</v>
      </c>
      <c r="K31" s="104">
        <f t="shared" si="4"/>
        <v>0</v>
      </c>
      <c r="L31" s="104">
        <f t="shared" si="4"/>
        <v>0</v>
      </c>
      <c r="M31" s="104">
        <f t="shared" si="4"/>
        <v>0</v>
      </c>
      <c r="N31" s="104">
        <f t="shared" si="4"/>
        <v>0</v>
      </c>
      <c r="O31" s="104">
        <f t="shared" si="4"/>
        <v>0</v>
      </c>
      <c r="P31" s="104"/>
      <c r="Q31" s="104"/>
      <c r="R31" s="104"/>
      <c r="S31" s="104"/>
      <c r="T31" s="104"/>
    </row>
    <row r="32" spans="1:20" ht="15.75" x14ac:dyDescent="0.2">
      <c r="A32" s="105" t="s">
        <v>401</v>
      </c>
      <c r="B32" s="109" t="s">
        <v>51</v>
      </c>
      <c r="C32" s="109" t="s">
        <v>259</v>
      </c>
      <c r="D32" s="109" t="s">
        <v>259</v>
      </c>
      <c r="E32" s="109" t="s">
        <v>259</v>
      </c>
      <c r="F32" s="109" t="s">
        <v>259</v>
      </c>
      <c r="G32" s="109" t="s">
        <v>259</v>
      </c>
      <c r="H32" s="109" t="s">
        <v>259</v>
      </c>
      <c r="I32" s="109" t="s">
        <v>259</v>
      </c>
      <c r="J32" s="109">
        <f>J13+J18</f>
        <v>3196167.1799999997</v>
      </c>
      <c r="K32" s="109">
        <f t="shared" ref="K32:O32" si="7">K13+K18</f>
        <v>2884153.9499999997</v>
      </c>
      <c r="L32" s="109">
        <f t="shared" si="7"/>
        <v>2705947.1999999997</v>
      </c>
      <c r="M32" s="109">
        <f t="shared" si="7"/>
        <v>2590264.23</v>
      </c>
      <c r="N32" s="109">
        <f t="shared" si="7"/>
        <v>2114580.3299999996</v>
      </c>
      <c r="O32" s="109">
        <f t="shared" si="7"/>
        <v>2114580.3299999996</v>
      </c>
      <c r="P32" s="109">
        <f>K32/J32*100</f>
        <v>90.237893938952212</v>
      </c>
      <c r="Q32" s="109">
        <f>L32/K32*100</f>
        <v>93.821177610855344</v>
      </c>
      <c r="R32" s="109">
        <f>M32/L32*100</f>
        <v>95.724862258953181</v>
      </c>
      <c r="S32" s="109">
        <f>N32/M32*100</f>
        <v>81.63569976797308</v>
      </c>
      <c r="T32" s="109">
        <f>O32/N32*100</f>
        <v>100</v>
      </c>
    </row>
    <row r="33" spans="1:20" ht="15.75" x14ac:dyDescent="0.2">
      <c r="A33" s="272" t="s">
        <v>250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</row>
    <row r="34" spans="1:20" ht="31.5" x14ac:dyDescent="0.2">
      <c r="A34" s="105" t="s">
        <v>245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</row>
    <row r="35" spans="1:20" ht="31.5" x14ac:dyDescent="0.2">
      <c r="A35" s="106" t="s">
        <v>426</v>
      </c>
      <c r="B35" s="104" t="s">
        <v>246</v>
      </c>
      <c r="C35" s="107"/>
      <c r="D35" s="107"/>
      <c r="E35" s="107"/>
      <c r="F35" s="107"/>
      <c r="G35" s="107"/>
      <c r="H35" s="107"/>
      <c r="I35" s="108">
        <v>5361.91</v>
      </c>
      <c r="J35" s="104">
        <f>C35*$I35</f>
        <v>0</v>
      </c>
      <c r="K35" s="104">
        <f t="shared" ref="K35:O42" si="8">D35*$I35</f>
        <v>0</v>
      </c>
      <c r="L35" s="104">
        <f t="shared" si="8"/>
        <v>0</v>
      </c>
      <c r="M35" s="104">
        <f t="shared" si="8"/>
        <v>0</v>
      </c>
      <c r="N35" s="104">
        <f t="shared" si="8"/>
        <v>0</v>
      </c>
      <c r="O35" s="104">
        <f t="shared" si="8"/>
        <v>0</v>
      </c>
      <c r="P35" s="104"/>
      <c r="Q35" s="104"/>
      <c r="R35" s="104"/>
      <c r="S35" s="104"/>
      <c r="T35" s="104"/>
    </row>
    <row r="36" spans="1:20" ht="52.5" customHeight="1" x14ac:dyDescent="0.2">
      <c r="A36" s="106" t="s">
        <v>427</v>
      </c>
      <c r="B36" s="104" t="s">
        <v>37</v>
      </c>
      <c r="C36" s="107"/>
      <c r="D36" s="107"/>
      <c r="E36" s="107"/>
      <c r="F36" s="107"/>
      <c r="G36" s="107"/>
      <c r="H36" s="107"/>
      <c r="I36" s="108">
        <v>2867.88</v>
      </c>
      <c r="J36" s="104">
        <f t="shared" ref="J36:J42" si="9">C36*$I36</f>
        <v>0</v>
      </c>
      <c r="K36" s="104">
        <f t="shared" si="8"/>
        <v>0</v>
      </c>
      <c r="L36" s="104">
        <f t="shared" si="8"/>
        <v>0</v>
      </c>
      <c r="M36" s="104">
        <f t="shared" si="8"/>
        <v>0</v>
      </c>
      <c r="N36" s="104">
        <f t="shared" si="8"/>
        <v>0</v>
      </c>
      <c r="O36" s="104">
        <f t="shared" si="8"/>
        <v>0</v>
      </c>
      <c r="P36" s="104"/>
      <c r="Q36" s="104"/>
      <c r="R36" s="104"/>
      <c r="S36" s="104"/>
      <c r="T36" s="104"/>
    </row>
    <row r="37" spans="1:20" ht="31.5" x14ac:dyDescent="0.2">
      <c r="A37" s="106" t="s">
        <v>428</v>
      </c>
      <c r="B37" s="104" t="s">
        <v>247</v>
      </c>
      <c r="C37" s="107"/>
      <c r="D37" s="107"/>
      <c r="E37" s="107"/>
      <c r="F37" s="107"/>
      <c r="G37" s="107"/>
      <c r="H37" s="107"/>
      <c r="I37" s="108">
        <v>369.02</v>
      </c>
      <c r="J37" s="104">
        <f t="shared" si="9"/>
        <v>0</v>
      </c>
      <c r="K37" s="104">
        <f t="shared" si="8"/>
        <v>0</v>
      </c>
      <c r="L37" s="104">
        <f t="shared" si="8"/>
        <v>0</v>
      </c>
      <c r="M37" s="104">
        <f t="shared" si="8"/>
        <v>0</v>
      </c>
      <c r="N37" s="104">
        <f t="shared" si="8"/>
        <v>0</v>
      </c>
      <c r="O37" s="104">
        <f t="shared" si="8"/>
        <v>0</v>
      </c>
      <c r="P37" s="104"/>
      <c r="Q37" s="104"/>
      <c r="R37" s="104"/>
      <c r="S37" s="104"/>
      <c r="T37" s="104"/>
    </row>
    <row r="38" spans="1:20" ht="31.5" x14ac:dyDescent="0.2">
      <c r="A38" s="106" t="s">
        <v>393</v>
      </c>
      <c r="B38" s="104" t="s">
        <v>246</v>
      </c>
      <c r="C38" s="107"/>
      <c r="D38" s="107"/>
      <c r="E38" s="107"/>
      <c r="F38" s="107"/>
      <c r="G38" s="107"/>
      <c r="H38" s="107"/>
      <c r="I38" s="108">
        <v>2859.55</v>
      </c>
      <c r="J38" s="104">
        <f t="shared" si="9"/>
        <v>0</v>
      </c>
      <c r="K38" s="104">
        <f t="shared" si="8"/>
        <v>0</v>
      </c>
      <c r="L38" s="104">
        <f t="shared" si="8"/>
        <v>0</v>
      </c>
      <c r="M38" s="104">
        <f t="shared" si="8"/>
        <v>0</v>
      </c>
      <c r="N38" s="104">
        <f t="shared" si="8"/>
        <v>0</v>
      </c>
      <c r="O38" s="104">
        <f t="shared" si="8"/>
        <v>0</v>
      </c>
      <c r="P38" s="104"/>
      <c r="Q38" s="104"/>
      <c r="R38" s="104"/>
      <c r="S38" s="104"/>
      <c r="T38" s="104"/>
    </row>
    <row r="39" spans="1:20" ht="47.25" x14ac:dyDescent="0.2">
      <c r="A39" s="106" t="s">
        <v>405</v>
      </c>
      <c r="B39" s="104" t="s">
        <v>391</v>
      </c>
      <c r="C39" s="107"/>
      <c r="D39" s="107"/>
      <c r="E39" s="107"/>
      <c r="F39" s="107"/>
      <c r="G39" s="107"/>
      <c r="H39" s="107"/>
      <c r="I39" s="108">
        <v>9918.7800000000007</v>
      </c>
      <c r="J39" s="104">
        <f t="shared" si="9"/>
        <v>0</v>
      </c>
      <c r="K39" s="104">
        <f t="shared" si="8"/>
        <v>0</v>
      </c>
      <c r="L39" s="104">
        <f t="shared" si="8"/>
        <v>0</v>
      </c>
      <c r="M39" s="104">
        <f t="shared" si="8"/>
        <v>0</v>
      </c>
      <c r="N39" s="104">
        <f t="shared" si="8"/>
        <v>0</v>
      </c>
      <c r="O39" s="104">
        <f t="shared" si="8"/>
        <v>0</v>
      </c>
      <c r="P39" s="104"/>
      <c r="Q39" s="104"/>
      <c r="R39" s="104"/>
      <c r="S39" s="104"/>
      <c r="T39" s="104"/>
    </row>
    <row r="40" spans="1:20" ht="15.75" x14ac:dyDescent="0.2">
      <c r="A40" s="106" t="s">
        <v>406</v>
      </c>
      <c r="B40" s="104" t="s">
        <v>247</v>
      </c>
      <c r="C40" s="107"/>
      <c r="D40" s="107"/>
      <c r="E40" s="107"/>
      <c r="F40" s="107"/>
      <c r="G40" s="107"/>
      <c r="H40" s="107"/>
      <c r="I40" s="108">
        <v>50.93</v>
      </c>
      <c r="J40" s="104">
        <f t="shared" si="9"/>
        <v>0</v>
      </c>
      <c r="K40" s="104">
        <f t="shared" si="8"/>
        <v>0</v>
      </c>
      <c r="L40" s="104">
        <f t="shared" si="8"/>
        <v>0</v>
      </c>
      <c r="M40" s="104">
        <f t="shared" si="8"/>
        <v>0</v>
      </c>
      <c r="N40" s="104">
        <f t="shared" si="8"/>
        <v>0</v>
      </c>
      <c r="O40" s="104">
        <f t="shared" si="8"/>
        <v>0</v>
      </c>
      <c r="P40" s="104"/>
      <c r="Q40" s="104"/>
      <c r="R40" s="104"/>
      <c r="S40" s="104"/>
      <c r="T40" s="104"/>
    </row>
    <row r="41" spans="1:20" ht="30.75" customHeight="1" x14ac:dyDescent="0.2">
      <c r="A41" s="106" t="s">
        <v>408</v>
      </c>
      <c r="B41" s="104" t="s">
        <v>391</v>
      </c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8">
        <v>2504.7399999999998</v>
      </c>
      <c r="J41" s="104">
        <f t="shared" si="9"/>
        <v>0</v>
      </c>
      <c r="K41" s="104">
        <f t="shared" si="8"/>
        <v>0</v>
      </c>
      <c r="L41" s="104">
        <f t="shared" si="8"/>
        <v>0</v>
      </c>
      <c r="M41" s="104">
        <f t="shared" si="8"/>
        <v>0</v>
      </c>
      <c r="N41" s="104">
        <f t="shared" si="8"/>
        <v>0</v>
      </c>
      <c r="O41" s="104">
        <f t="shared" si="8"/>
        <v>0</v>
      </c>
      <c r="P41" s="104" t="e">
        <f>K41/J41*100</f>
        <v>#DIV/0!</v>
      </c>
      <c r="Q41" s="104" t="e">
        <f t="shared" ref="Q41:T41" si="10">L41/K41*100</f>
        <v>#DIV/0!</v>
      </c>
      <c r="R41" s="104" t="e">
        <f t="shared" si="10"/>
        <v>#DIV/0!</v>
      </c>
      <c r="S41" s="104" t="e">
        <f t="shared" si="10"/>
        <v>#DIV/0!</v>
      </c>
      <c r="T41" s="104" t="e">
        <f t="shared" si="10"/>
        <v>#DIV/0!</v>
      </c>
    </row>
    <row r="42" spans="1:20" ht="15.75" x14ac:dyDescent="0.2">
      <c r="A42" s="106" t="s">
        <v>407</v>
      </c>
      <c r="B42" s="104" t="s">
        <v>391</v>
      </c>
      <c r="C42" s="107"/>
      <c r="D42" s="107"/>
      <c r="E42" s="107"/>
      <c r="F42" s="107"/>
      <c r="G42" s="107"/>
      <c r="H42" s="107"/>
      <c r="I42" s="108">
        <v>5510.1</v>
      </c>
      <c r="J42" s="104">
        <f t="shared" si="9"/>
        <v>0</v>
      </c>
      <c r="K42" s="104">
        <f t="shared" si="8"/>
        <v>0</v>
      </c>
      <c r="L42" s="104">
        <f t="shared" si="8"/>
        <v>0</v>
      </c>
      <c r="M42" s="104">
        <f t="shared" si="8"/>
        <v>0</v>
      </c>
      <c r="N42" s="104">
        <f t="shared" si="8"/>
        <v>0</v>
      </c>
      <c r="O42" s="104">
        <f t="shared" si="8"/>
        <v>0</v>
      </c>
      <c r="P42" s="104"/>
      <c r="Q42" s="104"/>
      <c r="R42" s="104"/>
      <c r="S42" s="104"/>
      <c r="T42" s="104"/>
    </row>
    <row r="43" spans="1:20" ht="15.75" x14ac:dyDescent="0.2">
      <c r="A43" s="105" t="s">
        <v>401</v>
      </c>
      <c r="B43" s="109" t="s">
        <v>51</v>
      </c>
      <c r="C43" s="109" t="s">
        <v>259</v>
      </c>
      <c r="D43" s="109" t="s">
        <v>259</v>
      </c>
      <c r="E43" s="109" t="s">
        <v>259</v>
      </c>
      <c r="F43" s="109" t="s">
        <v>259</v>
      </c>
      <c r="G43" s="109" t="s">
        <v>259</v>
      </c>
      <c r="H43" s="109" t="s">
        <v>259</v>
      </c>
      <c r="I43" s="110" t="s">
        <v>51</v>
      </c>
      <c r="J43" s="109">
        <f t="shared" ref="J43:O43" si="11">SUM(J35:J42)</f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 t="e">
        <f>K43/J43*100</f>
        <v>#DIV/0!</v>
      </c>
      <c r="Q43" s="109" t="e">
        <f>L43/K43*100</f>
        <v>#DIV/0!</v>
      </c>
      <c r="R43" s="109" t="e">
        <f>M43/L43*100</f>
        <v>#DIV/0!</v>
      </c>
      <c r="S43" s="109" t="e">
        <f>N43/M43*100</f>
        <v>#DIV/0!</v>
      </c>
      <c r="T43" s="109" t="e">
        <f>O43/N43*100</f>
        <v>#DIV/0!</v>
      </c>
    </row>
    <row r="44" spans="1:20" ht="20.25" customHeight="1" x14ac:dyDescent="0.2">
      <c r="A44" s="272" t="s">
        <v>248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</row>
    <row r="45" spans="1:20" ht="47.25" x14ac:dyDescent="0.2">
      <c r="A45" s="106" t="s">
        <v>395</v>
      </c>
      <c r="B45" s="108" t="s">
        <v>394</v>
      </c>
      <c r="C45" s="107"/>
      <c r="D45" s="107"/>
      <c r="E45" s="107"/>
      <c r="F45" s="107"/>
      <c r="G45" s="107"/>
      <c r="H45" s="107"/>
      <c r="I45" s="108">
        <v>1700.21</v>
      </c>
      <c r="J45" s="104">
        <f>C45*$I45</f>
        <v>0</v>
      </c>
      <c r="K45" s="104">
        <f t="shared" ref="K45:O51" si="12">D45*$I45</f>
        <v>0</v>
      </c>
      <c r="L45" s="104">
        <f t="shared" si="12"/>
        <v>0</v>
      </c>
      <c r="M45" s="104">
        <f t="shared" si="12"/>
        <v>0</v>
      </c>
      <c r="N45" s="104">
        <f t="shared" si="12"/>
        <v>0</v>
      </c>
      <c r="O45" s="104">
        <f t="shared" si="12"/>
        <v>0</v>
      </c>
      <c r="P45" s="182"/>
      <c r="Q45" s="182"/>
      <c r="R45" s="182"/>
      <c r="S45" s="182"/>
      <c r="T45" s="182"/>
    </row>
    <row r="46" spans="1:20" ht="50.25" customHeight="1" x14ac:dyDescent="0.2">
      <c r="A46" s="106" t="s">
        <v>396</v>
      </c>
      <c r="B46" s="108" t="s">
        <v>50</v>
      </c>
      <c r="C46" s="107"/>
      <c r="D46" s="107"/>
      <c r="E46" s="107"/>
      <c r="F46" s="107"/>
      <c r="G46" s="107"/>
      <c r="H46" s="107"/>
      <c r="I46" s="108">
        <v>209.74</v>
      </c>
      <c r="J46" s="104">
        <f t="shared" ref="J46:J51" si="13">C46*$I46</f>
        <v>0</v>
      </c>
      <c r="K46" s="104">
        <f t="shared" si="12"/>
        <v>0</v>
      </c>
      <c r="L46" s="104">
        <f t="shared" si="12"/>
        <v>0</v>
      </c>
      <c r="M46" s="104">
        <f t="shared" si="12"/>
        <v>0</v>
      </c>
      <c r="N46" s="104">
        <f t="shared" si="12"/>
        <v>0</v>
      </c>
      <c r="O46" s="104">
        <f t="shared" si="12"/>
        <v>0</v>
      </c>
      <c r="P46" s="182"/>
      <c r="Q46" s="182"/>
      <c r="R46" s="182"/>
      <c r="S46" s="182"/>
      <c r="T46" s="182"/>
    </row>
    <row r="47" spans="1:20" ht="32.25" customHeight="1" x14ac:dyDescent="0.2">
      <c r="A47" s="106" t="s">
        <v>397</v>
      </c>
      <c r="B47" s="108" t="s">
        <v>50</v>
      </c>
      <c r="C47" s="180"/>
      <c r="D47" s="180"/>
      <c r="E47" s="180"/>
      <c r="F47" s="180"/>
      <c r="G47" s="180"/>
      <c r="H47" s="180"/>
      <c r="I47" s="108">
        <v>282.60000000000002</v>
      </c>
      <c r="J47" s="182">
        <f t="shared" si="13"/>
        <v>0</v>
      </c>
      <c r="K47" s="182">
        <f t="shared" si="12"/>
        <v>0</v>
      </c>
      <c r="L47" s="182">
        <f t="shared" si="12"/>
        <v>0</v>
      </c>
      <c r="M47" s="182">
        <f t="shared" si="12"/>
        <v>0</v>
      </c>
      <c r="N47" s="182">
        <f t="shared" si="12"/>
        <v>0</v>
      </c>
      <c r="O47" s="182">
        <f t="shared" si="12"/>
        <v>0</v>
      </c>
      <c r="P47" s="182"/>
      <c r="Q47" s="182"/>
      <c r="R47" s="182"/>
      <c r="S47" s="182"/>
      <c r="T47" s="182"/>
    </row>
    <row r="48" spans="1:20" ht="36.75" customHeight="1" x14ac:dyDescent="0.2">
      <c r="A48" s="106" t="s">
        <v>398</v>
      </c>
      <c r="B48" s="108" t="s">
        <v>399</v>
      </c>
      <c r="C48" s="180"/>
      <c r="D48" s="180"/>
      <c r="E48" s="180"/>
      <c r="F48" s="180"/>
      <c r="G48" s="180"/>
      <c r="H48" s="180"/>
      <c r="I48" s="108">
        <v>501.51</v>
      </c>
      <c r="J48" s="182">
        <f t="shared" si="13"/>
        <v>0</v>
      </c>
      <c r="K48" s="182">
        <f t="shared" si="12"/>
        <v>0</v>
      </c>
      <c r="L48" s="182">
        <f t="shared" si="12"/>
        <v>0</v>
      </c>
      <c r="M48" s="182">
        <f t="shared" si="12"/>
        <v>0</v>
      </c>
      <c r="N48" s="182">
        <f t="shared" si="12"/>
        <v>0</v>
      </c>
      <c r="O48" s="182">
        <f t="shared" si="12"/>
        <v>0</v>
      </c>
      <c r="P48" s="182"/>
      <c r="Q48" s="182"/>
      <c r="R48" s="182"/>
      <c r="S48" s="182"/>
      <c r="T48" s="182"/>
    </row>
    <row r="49" spans="1:20" ht="36" customHeight="1" x14ac:dyDescent="0.2">
      <c r="A49" s="106" t="s">
        <v>400</v>
      </c>
      <c r="B49" s="108" t="s">
        <v>399</v>
      </c>
      <c r="C49" s="180"/>
      <c r="D49" s="180"/>
      <c r="E49" s="180"/>
      <c r="F49" s="180"/>
      <c r="G49" s="180"/>
      <c r="H49" s="180"/>
      <c r="I49" s="108">
        <v>444.92</v>
      </c>
      <c r="J49" s="182">
        <f t="shared" si="13"/>
        <v>0</v>
      </c>
      <c r="K49" s="182">
        <f t="shared" si="12"/>
        <v>0</v>
      </c>
      <c r="L49" s="182">
        <f t="shared" si="12"/>
        <v>0</v>
      </c>
      <c r="M49" s="182">
        <f t="shared" si="12"/>
        <v>0</v>
      </c>
      <c r="N49" s="182">
        <f t="shared" si="12"/>
        <v>0</v>
      </c>
      <c r="O49" s="182">
        <f t="shared" si="12"/>
        <v>0</v>
      </c>
      <c r="P49" s="182"/>
      <c r="Q49" s="182"/>
      <c r="R49" s="182"/>
      <c r="S49" s="182"/>
      <c r="T49" s="182"/>
    </row>
    <row r="50" spans="1:20" ht="34.5" customHeight="1" x14ac:dyDescent="0.2">
      <c r="A50" s="106" t="s">
        <v>429</v>
      </c>
      <c r="B50" s="108" t="s">
        <v>251</v>
      </c>
      <c r="C50" s="180">
        <v>19.39</v>
      </c>
      <c r="D50" s="180">
        <v>20</v>
      </c>
      <c r="E50" s="180">
        <v>19.5</v>
      </c>
      <c r="F50" s="180">
        <v>19.5</v>
      </c>
      <c r="G50" s="180">
        <v>19.5</v>
      </c>
      <c r="H50" s="180">
        <v>19.5</v>
      </c>
      <c r="I50" s="108">
        <v>945.2</v>
      </c>
      <c r="J50" s="182">
        <f t="shared" si="13"/>
        <v>18327.428</v>
      </c>
      <c r="K50" s="182">
        <f t="shared" si="12"/>
        <v>18904</v>
      </c>
      <c r="L50" s="182">
        <f t="shared" si="12"/>
        <v>18431.400000000001</v>
      </c>
      <c r="M50" s="182">
        <f t="shared" si="12"/>
        <v>18431.400000000001</v>
      </c>
      <c r="N50" s="182">
        <f t="shared" si="12"/>
        <v>18431.400000000001</v>
      </c>
      <c r="O50" s="182">
        <f t="shared" si="12"/>
        <v>18431.400000000001</v>
      </c>
      <c r="P50" s="182">
        <f>K50/J50*100</f>
        <v>103.14595152140278</v>
      </c>
      <c r="Q50" s="182">
        <f t="shared" ref="Q50:T50" si="14">L50/K50*100</f>
        <v>97.500000000000014</v>
      </c>
      <c r="R50" s="182">
        <f t="shared" si="14"/>
        <v>100</v>
      </c>
      <c r="S50" s="182">
        <f t="shared" si="14"/>
        <v>100</v>
      </c>
      <c r="T50" s="182">
        <f t="shared" si="14"/>
        <v>100</v>
      </c>
    </row>
    <row r="51" spans="1:20" ht="34.5" customHeight="1" x14ac:dyDescent="0.2">
      <c r="A51" s="106" t="s">
        <v>430</v>
      </c>
      <c r="B51" s="108" t="s">
        <v>251</v>
      </c>
      <c r="C51" s="180">
        <v>19.899999999999999</v>
      </c>
      <c r="D51" s="180">
        <v>23.7</v>
      </c>
      <c r="E51" s="180">
        <v>23.6</v>
      </c>
      <c r="F51" s="180">
        <v>23.6</v>
      </c>
      <c r="G51" s="180">
        <v>23.6</v>
      </c>
      <c r="H51" s="180">
        <v>23.6</v>
      </c>
      <c r="I51" s="108">
        <v>401.7</v>
      </c>
      <c r="J51" s="182">
        <f t="shared" si="13"/>
        <v>7993.829999999999</v>
      </c>
      <c r="K51" s="182">
        <f t="shared" si="12"/>
        <v>9520.2899999999991</v>
      </c>
      <c r="L51" s="182">
        <f t="shared" si="12"/>
        <v>9480.1200000000008</v>
      </c>
      <c r="M51" s="182">
        <f t="shared" si="12"/>
        <v>9480.1200000000008</v>
      </c>
      <c r="N51" s="182">
        <f t="shared" si="12"/>
        <v>9480.1200000000008</v>
      </c>
      <c r="O51" s="182">
        <f t="shared" si="12"/>
        <v>9480.1200000000008</v>
      </c>
      <c r="P51" s="182">
        <f>K51/J51*100</f>
        <v>119.09547738693466</v>
      </c>
      <c r="Q51" s="182">
        <f t="shared" ref="Q51" si="15">L51/K51*100</f>
        <v>99.578059071729967</v>
      </c>
      <c r="R51" s="182">
        <f t="shared" ref="R51" si="16">M51/L51*100</f>
        <v>100</v>
      </c>
      <c r="S51" s="182">
        <f t="shared" ref="S51" si="17">N51/M51*100</f>
        <v>100</v>
      </c>
      <c r="T51" s="182">
        <f t="shared" ref="T51" si="18">O51/N51*100</f>
        <v>100</v>
      </c>
    </row>
    <row r="52" spans="1:20" ht="15.75" x14ac:dyDescent="0.2">
      <c r="A52" s="105" t="s">
        <v>401</v>
      </c>
      <c r="B52" s="109"/>
      <c r="C52" s="181"/>
      <c r="D52" s="181"/>
      <c r="E52" s="181"/>
      <c r="F52" s="181"/>
      <c r="G52" s="181"/>
      <c r="H52" s="181"/>
      <c r="I52" s="110"/>
      <c r="J52" s="183">
        <f t="shared" ref="J52:O52" si="19">SUM(J45:J51)</f>
        <v>26321.257999999998</v>
      </c>
      <c r="K52" s="183">
        <f t="shared" si="19"/>
        <v>28424.29</v>
      </c>
      <c r="L52" s="183">
        <f t="shared" si="19"/>
        <v>27911.520000000004</v>
      </c>
      <c r="M52" s="183">
        <f t="shared" si="19"/>
        <v>27911.520000000004</v>
      </c>
      <c r="N52" s="183">
        <f t="shared" si="19"/>
        <v>27911.520000000004</v>
      </c>
      <c r="O52" s="183">
        <f t="shared" si="19"/>
        <v>27911.520000000004</v>
      </c>
      <c r="P52" s="183">
        <f t="shared" ref="P52:T53" si="20">K52/J52*100</f>
        <v>107.98986127486765</v>
      </c>
      <c r="Q52" s="183">
        <f t="shared" si="20"/>
        <v>98.196014746542488</v>
      </c>
      <c r="R52" s="183">
        <f t="shared" si="20"/>
        <v>100</v>
      </c>
      <c r="S52" s="183">
        <f t="shared" si="20"/>
        <v>100</v>
      </c>
      <c r="T52" s="183">
        <f t="shared" si="20"/>
        <v>100</v>
      </c>
    </row>
    <row r="53" spans="1:20" ht="34.5" customHeight="1" x14ac:dyDescent="0.2">
      <c r="A53" s="105" t="s">
        <v>253</v>
      </c>
      <c r="B53" s="104" t="s">
        <v>51</v>
      </c>
      <c r="C53" s="104" t="s">
        <v>51</v>
      </c>
      <c r="D53" s="104" t="s">
        <v>51</v>
      </c>
      <c r="E53" s="104" t="s">
        <v>51</v>
      </c>
      <c r="F53" s="104" t="s">
        <v>259</v>
      </c>
      <c r="G53" s="104" t="s">
        <v>51</v>
      </c>
      <c r="H53" s="104" t="s">
        <v>259</v>
      </c>
      <c r="I53" s="109" t="s">
        <v>51</v>
      </c>
      <c r="J53" s="183">
        <f t="shared" ref="J53:O53" si="21">J32+J43+J52</f>
        <v>3222488.4379999996</v>
      </c>
      <c r="K53" s="183">
        <f t="shared" si="21"/>
        <v>2912578.2399999998</v>
      </c>
      <c r="L53" s="183">
        <f t="shared" si="21"/>
        <v>2733858.7199999997</v>
      </c>
      <c r="M53" s="183">
        <f t="shared" si="21"/>
        <v>2618175.75</v>
      </c>
      <c r="N53" s="183">
        <f t="shared" si="21"/>
        <v>2142491.8499999996</v>
      </c>
      <c r="O53" s="183">
        <f t="shared" si="21"/>
        <v>2142491.8499999996</v>
      </c>
      <c r="P53" s="183">
        <f t="shared" si="20"/>
        <v>90.382891856321379</v>
      </c>
      <c r="Q53" s="183">
        <f t="shared" si="20"/>
        <v>93.863872305795979</v>
      </c>
      <c r="R53" s="183">
        <f t="shared" si="20"/>
        <v>95.768509573896353</v>
      </c>
      <c r="S53" s="183">
        <f t="shared" si="20"/>
        <v>81.83147559899291</v>
      </c>
      <c r="T53" s="183">
        <f t="shared" si="20"/>
        <v>100</v>
      </c>
    </row>
    <row r="54" spans="1:20" ht="15" customHeight="1" x14ac:dyDescent="0.2">
      <c r="A54" s="272" t="s">
        <v>185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</row>
    <row r="55" spans="1:20" ht="30.75" customHeight="1" x14ac:dyDescent="0.2">
      <c r="A55" s="106" t="s">
        <v>402</v>
      </c>
      <c r="B55" s="108" t="s">
        <v>252</v>
      </c>
      <c r="C55" s="107"/>
      <c r="D55" s="107"/>
      <c r="E55" s="107"/>
      <c r="F55" s="107"/>
      <c r="G55" s="107"/>
      <c r="H55" s="107"/>
      <c r="I55" s="108">
        <v>1340.39</v>
      </c>
      <c r="J55" s="182">
        <f t="shared" ref="J55:J57" si="22">C55*$I55</f>
        <v>0</v>
      </c>
      <c r="K55" s="182">
        <f t="shared" ref="K55:K57" si="23">D55*$I55</f>
        <v>0</v>
      </c>
      <c r="L55" s="182">
        <f t="shared" ref="L55:L57" si="24">E55*$I55</f>
        <v>0</v>
      </c>
      <c r="M55" s="182">
        <f t="shared" ref="M55:M57" si="25">F55*$I55</f>
        <v>0</v>
      </c>
      <c r="N55" s="182">
        <f t="shared" ref="N55:N57" si="26">G55*$I55</f>
        <v>0</v>
      </c>
      <c r="O55" s="182">
        <f t="shared" ref="O55:O57" si="27">H55*$I55</f>
        <v>0</v>
      </c>
      <c r="P55" s="182"/>
      <c r="Q55" s="182"/>
      <c r="R55" s="182"/>
      <c r="S55" s="182"/>
      <c r="T55" s="182"/>
    </row>
    <row r="56" spans="1:20" ht="39" customHeight="1" x14ac:dyDescent="0.2">
      <c r="A56" s="106" t="s">
        <v>403</v>
      </c>
      <c r="B56" s="108" t="s">
        <v>252</v>
      </c>
      <c r="C56" s="107"/>
      <c r="D56" s="107"/>
      <c r="E56" s="107"/>
      <c r="F56" s="107"/>
      <c r="G56" s="107"/>
      <c r="H56" s="107"/>
      <c r="I56" s="104">
        <v>925.47</v>
      </c>
      <c r="J56" s="182">
        <f t="shared" si="22"/>
        <v>0</v>
      </c>
      <c r="K56" s="182">
        <f t="shared" si="23"/>
        <v>0</v>
      </c>
      <c r="L56" s="182">
        <f t="shared" si="24"/>
        <v>0</v>
      </c>
      <c r="M56" s="182">
        <f t="shared" si="25"/>
        <v>0</v>
      </c>
      <c r="N56" s="182">
        <f t="shared" si="26"/>
        <v>0</v>
      </c>
      <c r="O56" s="182">
        <f t="shared" si="27"/>
        <v>0</v>
      </c>
      <c r="P56" s="182"/>
      <c r="Q56" s="182"/>
      <c r="R56" s="182"/>
      <c r="S56" s="182"/>
      <c r="T56" s="182"/>
    </row>
    <row r="57" spans="1:20" ht="31.5" customHeight="1" x14ac:dyDescent="0.2">
      <c r="A57" s="106" t="s">
        <v>404</v>
      </c>
      <c r="B57" s="108" t="s">
        <v>252</v>
      </c>
      <c r="C57" s="107"/>
      <c r="D57" s="107"/>
      <c r="E57" s="107"/>
      <c r="F57" s="107"/>
      <c r="G57" s="107"/>
      <c r="H57" s="107"/>
      <c r="I57" s="104">
        <v>252.33</v>
      </c>
      <c r="J57" s="182">
        <f t="shared" si="22"/>
        <v>0</v>
      </c>
      <c r="K57" s="182">
        <f t="shared" si="23"/>
        <v>0</v>
      </c>
      <c r="L57" s="182">
        <f t="shared" si="24"/>
        <v>0</v>
      </c>
      <c r="M57" s="182">
        <f t="shared" si="25"/>
        <v>0</v>
      </c>
      <c r="N57" s="182">
        <f t="shared" si="26"/>
        <v>0</v>
      </c>
      <c r="O57" s="182">
        <f t="shared" si="27"/>
        <v>0</v>
      </c>
      <c r="P57" s="182"/>
      <c r="Q57" s="182"/>
      <c r="R57" s="182"/>
      <c r="S57" s="182"/>
      <c r="T57" s="182"/>
    </row>
    <row r="58" spans="1:20" ht="15.75" x14ac:dyDescent="0.2">
      <c r="A58" s="105" t="s">
        <v>401</v>
      </c>
      <c r="B58" s="104" t="s">
        <v>51</v>
      </c>
      <c r="C58" s="104" t="s">
        <v>51</v>
      </c>
      <c r="D58" s="104" t="s">
        <v>51</v>
      </c>
      <c r="E58" s="104" t="s">
        <v>51</v>
      </c>
      <c r="F58" s="104" t="s">
        <v>259</v>
      </c>
      <c r="G58" s="104" t="s">
        <v>51</v>
      </c>
      <c r="H58" s="104" t="s">
        <v>259</v>
      </c>
      <c r="I58" s="110" t="s">
        <v>51</v>
      </c>
      <c r="J58" s="183">
        <f t="shared" ref="J58:O58" si="28">SUM(J55:J57)</f>
        <v>0</v>
      </c>
      <c r="K58" s="183">
        <f t="shared" si="28"/>
        <v>0</v>
      </c>
      <c r="L58" s="183">
        <f t="shared" si="28"/>
        <v>0</v>
      </c>
      <c r="M58" s="183">
        <f t="shared" si="28"/>
        <v>0</v>
      </c>
      <c r="N58" s="183">
        <f t="shared" si="28"/>
        <v>0</v>
      </c>
      <c r="O58" s="183">
        <f t="shared" si="28"/>
        <v>0</v>
      </c>
      <c r="P58" s="183" t="e">
        <f t="shared" ref="P58" si="29">K58/J58*100</f>
        <v>#DIV/0!</v>
      </c>
      <c r="Q58" s="183" t="e">
        <f t="shared" ref="Q58" si="30">L58/K58*100</f>
        <v>#DIV/0!</v>
      </c>
      <c r="R58" s="183" t="e">
        <f t="shared" ref="R58" si="31">M58/L58*100</f>
        <v>#DIV/0!</v>
      </c>
      <c r="S58" s="183" t="e">
        <f t="shared" ref="S58" si="32">N58/M58*100</f>
        <v>#DIV/0!</v>
      </c>
      <c r="T58" s="183" t="e">
        <f t="shared" ref="T58" si="33">O58/N58*100</f>
        <v>#DIV/0!</v>
      </c>
    </row>
    <row r="59" spans="1:20" ht="15.75" x14ac:dyDescent="0.2">
      <c r="A59" s="272" t="s">
        <v>254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</row>
    <row r="60" spans="1:20" ht="15.75" x14ac:dyDescent="0.2">
      <c r="A60" s="106" t="s">
        <v>260</v>
      </c>
      <c r="B60" s="104" t="s">
        <v>39</v>
      </c>
      <c r="C60" s="180">
        <v>56363</v>
      </c>
      <c r="D60" s="180">
        <v>85912</v>
      </c>
      <c r="E60" s="180">
        <v>89950</v>
      </c>
      <c r="F60" s="180">
        <v>92738</v>
      </c>
      <c r="G60" s="180">
        <v>96262</v>
      </c>
      <c r="H60" s="180">
        <v>100113</v>
      </c>
      <c r="I60" s="108">
        <v>109.5</v>
      </c>
      <c r="J60" s="182">
        <f t="shared" ref="J60:O65" si="34">C60*$I60</f>
        <v>6171748.5</v>
      </c>
      <c r="K60" s="182">
        <f t="shared" si="34"/>
        <v>9407364</v>
      </c>
      <c r="L60" s="182">
        <f t="shared" si="34"/>
        <v>9849525</v>
      </c>
      <c r="M60" s="182">
        <f t="shared" si="34"/>
        <v>10154811</v>
      </c>
      <c r="N60" s="182">
        <f t="shared" si="34"/>
        <v>10540689</v>
      </c>
      <c r="O60" s="182">
        <f t="shared" si="34"/>
        <v>10962373.5</v>
      </c>
      <c r="P60" s="182">
        <f t="shared" ref="P60:P64" si="35">K60/J60*100</f>
        <v>152.42623707041852</v>
      </c>
      <c r="Q60" s="182">
        <f t="shared" ref="Q60:Q64" si="36">L60/K60*100</f>
        <v>104.70015830151785</v>
      </c>
      <c r="R60" s="182">
        <f t="shared" ref="R60:R64" si="37">M60/L60*100</f>
        <v>103.09949972206782</v>
      </c>
      <c r="S60" s="182">
        <f t="shared" ref="S60:S64" si="38">N60/M60*100</f>
        <v>103.79995255450839</v>
      </c>
      <c r="T60" s="182">
        <f t="shared" ref="T60:T64" si="39">O60/N60*100</f>
        <v>104.0005401923916</v>
      </c>
    </row>
    <row r="61" spans="1:20" ht="15.75" x14ac:dyDescent="0.2">
      <c r="A61" s="106" t="s">
        <v>261</v>
      </c>
      <c r="B61" s="104" t="s">
        <v>39</v>
      </c>
      <c r="C61" s="180">
        <v>274</v>
      </c>
      <c r="D61" s="180">
        <v>529.20000000000005</v>
      </c>
      <c r="E61" s="180">
        <v>554</v>
      </c>
      <c r="F61" s="180">
        <v>571.20000000000005</v>
      </c>
      <c r="G61" s="180">
        <v>593</v>
      </c>
      <c r="H61" s="180">
        <v>616.70000000000005</v>
      </c>
      <c r="I61" s="108">
        <v>315.2</v>
      </c>
      <c r="J61" s="182">
        <f t="shared" si="34"/>
        <v>86364.800000000003</v>
      </c>
      <c r="K61" s="182">
        <f t="shared" si="34"/>
        <v>166803.84</v>
      </c>
      <c r="L61" s="182">
        <f t="shared" si="34"/>
        <v>174620.79999999999</v>
      </c>
      <c r="M61" s="182">
        <f t="shared" si="34"/>
        <v>180042.24000000002</v>
      </c>
      <c r="N61" s="182">
        <f t="shared" si="34"/>
        <v>186913.6</v>
      </c>
      <c r="O61" s="182">
        <f t="shared" si="34"/>
        <v>194383.84</v>
      </c>
      <c r="P61" s="182">
        <f t="shared" si="35"/>
        <v>193.13868613138686</v>
      </c>
      <c r="Q61" s="182">
        <f t="shared" si="36"/>
        <v>104.68631897203325</v>
      </c>
      <c r="R61" s="182">
        <f t="shared" si="37"/>
        <v>103.10469314079424</v>
      </c>
      <c r="S61" s="182">
        <f t="shared" si="38"/>
        <v>103.81652661064425</v>
      </c>
      <c r="T61" s="182">
        <f t="shared" si="39"/>
        <v>103.99662731871837</v>
      </c>
    </row>
    <row r="62" spans="1:20" ht="15.75" x14ac:dyDescent="0.2">
      <c r="A62" s="106" t="s">
        <v>262</v>
      </c>
      <c r="B62" s="104" t="s">
        <v>39</v>
      </c>
      <c r="C62" s="180">
        <v>96</v>
      </c>
      <c r="D62" s="180">
        <v>141</v>
      </c>
      <c r="E62" s="180">
        <v>147.6</v>
      </c>
      <c r="F62" s="180">
        <v>152.19999999999999</v>
      </c>
      <c r="G62" s="180">
        <v>158</v>
      </c>
      <c r="H62" s="180">
        <v>164.3</v>
      </c>
      <c r="I62" s="108">
        <v>444</v>
      </c>
      <c r="J62" s="182">
        <f t="shared" si="34"/>
        <v>42624</v>
      </c>
      <c r="K62" s="182">
        <f t="shared" si="34"/>
        <v>62604</v>
      </c>
      <c r="L62" s="182">
        <f t="shared" si="34"/>
        <v>65534.399999999994</v>
      </c>
      <c r="M62" s="182">
        <f t="shared" si="34"/>
        <v>67576.799999999988</v>
      </c>
      <c r="N62" s="182">
        <f t="shared" si="34"/>
        <v>70152</v>
      </c>
      <c r="O62" s="182">
        <f t="shared" si="34"/>
        <v>72949.200000000012</v>
      </c>
      <c r="P62" s="182">
        <f t="shared" si="35"/>
        <v>146.875</v>
      </c>
      <c r="Q62" s="182">
        <f t="shared" si="36"/>
        <v>104.68085106382978</v>
      </c>
      <c r="R62" s="182">
        <f t="shared" si="37"/>
        <v>103.11653116531166</v>
      </c>
      <c r="S62" s="182">
        <f t="shared" si="38"/>
        <v>103.81077529566363</v>
      </c>
      <c r="T62" s="182">
        <f t="shared" si="39"/>
        <v>103.98734177215192</v>
      </c>
    </row>
    <row r="63" spans="1:20" ht="15.75" x14ac:dyDescent="0.2">
      <c r="A63" s="106" t="s">
        <v>263</v>
      </c>
      <c r="B63" s="104" t="s">
        <v>39</v>
      </c>
      <c r="C63" s="180">
        <v>443.3</v>
      </c>
      <c r="D63" s="180">
        <v>406</v>
      </c>
      <c r="E63" s="180">
        <v>425.1</v>
      </c>
      <c r="F63" s="180">
        <v>438.3</v>
      </c>
      <c r="G63" s="180">
        <v>454.9</v>
      </c>
      <c r="H63" s="180">
        <v>473.1</v>
      </c>
      <c r="I63" s="108">
        <v>1500</v>
      </c>
      <c r="J63" s="182">
        <f t="shared" si="34"/>
        <v>664950</v>
      </c>
      <c r="K63" s="182">
        <f t="shared" si="34"/>
        <v>609000</v>
      </c>
      <c r="L63" s="182">
        <f t="shared" si="34"/>
        <v>637650</v>
      </c>
      <c r="M63" s="182">
        <f t="shared" si="34"/>
        <v>657450</v>
      </c>
      <c r="N63" s="182">
        <f t="shared" si="34"/>
        <v>682350</v>
      </c>
      <c r="O63" s="182">
        <f t="shared" si="34"/>
        <v>709650</v>
      </c>
      <c r="P63" s="182">
        <f t="shared" si="35"/>
        <v>91.585833521317397</v>
      </c>
      <c r="Q63" s="182">
        <f t="shared" si="36"/>
        <v>104.70443349753695</v>
      </c>
      <c r="R63" s="182">
        <f t="shared" si="37"/>
        <v>103.10515172900494</v>
      </c>
      <c r="S63" s="182">
        <f t="shared" si="38"/>
        <v>103.78736025553275</v>
      </c>
      <c r="T63" s="182">
        <f t="shared" si="39"/>
        <v>104.00087931413498</v>
      </c>
    </row>
    <row r="64" spans="1:20" ht="15.75" x14ac:dyDescent="0.2">
      <c r="A64" s="106" t="s">
        <v>264</v>
      </c>
      <c r="B64" s="104" t="s">
        <v>39</v>
      </c>
      <c r="C64" s="180">
        <v>3077.1</v>
      </c>
      <c r="D64" s="180">
        <v>2727.9</v>
      </c>
      <c r="E64" s="180">
        <v>2856.1</v>
      </c>
      <c r="F64" s="180">
        <v>2944.7</v>
      </c>
      <c r="G64" s="180">
        <v>3056.6</v>
      </c>
      <c r="H64" s="180">
        <v>3178.8</v>
      </c>
      <c r="I64" s="108">
        <v>296.3</v>
      </c>
      <c r="J64" s="182">
        <f t="shared" si="34"/>
        <v>911744.73</v>
      </c>
      <c r="K64" s="182">
        <f t="shared" si="34"/>
        <v>808276.77</v>
      </c>
      <c r="L64" s="182">
        <f t="shared" si="34"/>
        <v>846262.43</v>
      </c>
      <c r="M64" s="182">
        <f t="shared" si="34"/>
        <v>872514.61</v>
      </c>
      <c r="N64" s="182">
        <f t="shared" si="34"/>
        <v>905670.58</v>
      </c>
      <c r="O64" s="182">
        <f t="shared" si="34"/>
        <v>941878.44000000006</v>
      </c>
      <c r="P64" s="182">
        <f t="shared" si="35"/>
        <v>88.651652529979529</v>
      </c>
      <c r="Q64" s="182">
        <f t="shared" si="36"/>
        <v>104.69958576194142</v>
      </c>
      <c r="R64" s="182">
        <f t="shared" si="37"/>
        <v>103.10213227828156</v>
      </c>
      <c r="S64" s="182">
        <f t="shared" si="38"/>
        <v>103.80004754304343</v>
      </c>
      <c r="T64" s="182">
        <f t="shared" si="39"/>
        <v>103.99790617025455</v>
      </c>
    </row>
    <row r="65" spans="1:20" ht="15.75" x14ac:dyDescent="0.2">
      <c r="A65" s="106" t="s">
        <v>265</v>
      </c>
      <c r="B65" s="104" t="s">
        <v>40</v>
      </c>
      <c r="C65" s="180">
        <v>0</v>
      </c>
      <c r="D65" s="180">
        <v>0</v>
      </c>
      <c r="E65" s="180">
        <v>0</v>
      </c>
      <c r="F65" s="180">
        <v>0</v>
      </c>
      <c r="G65" s="180">
        <v>0</v>
      </c>
      <c r="H65" s="180">
        <v>0</v>
      </c>
      <c r="I65" s="108">
        <v>90.8</v>
      </c>
      <c r="J65" s="182">
        <f t="shared" si="34"/>
        <v>0</v>
      </c>
      <c r="K65" s="182">
        <f t="shared" si="34"/>
        <v>0</v>
      </c>
      <c r="L65" s="182">
        <f t="shared" si="34"/>
        <v>0</v>
      </c>
      <c r="M65" s="182">
        <f t="shared" si="34"/>
        <v>0</v>
      </c>
      <c r="N65" s="182">
        <f t="shared" si="34"/>
        <v>0</v>
      </c>
      <c r="O65" s="182">
        <f t="shared" si="34"/>
        <v>0</v>
      </c>
      <c r="P65" s="182" t="e">
        <f t="shared" ref="P65" si="40">K65/J65*100</f>
        <v>#DIV/0!</v>
      </c>
      <c r="Q65" s="182" t="e">
        <f t="shared" ref="Q65" si="41">L65/K65*100</f>
        <v>#DIV/0!</v>
      </c>
      <c r="R65" s="182" t="e">
        <f t="shared" ref="R65" si="42">M65/L65*100</f>
        <v>#DIV/0!</v>
      </c>
      <c r="S65" s="182" t="e">
        <f t="shared" ref="S65" si="43">N65/M65*100</f>
        <v>#DIV/0!</v>
      </c>
      <c r="T65" s="182" t="e">
        <f t="shared" ref="T65" si="44">O65/N65*100</f>
        <v>#DIV/0!</v>
      </c>
    </row>
    <row r="66" spans="1:20" ht="15.75" x14ac:dyDescent="0.2">
      <c r="A66" s="105" t="s">
        <v>401</v>
      </c>
      <c r="B66" s="109" t="s">
        <v>51</v>
      </c>
      <c r="C66" s="109" t="s">
        <v>259</v>
      </c>
      <c r="D66" s="109" t="s">
        <v>259</v>
      </c>
      <c r="E66" s="109" t="s">
        <v>259</v>
      </c>
      <c r="F66" s="109" t="s">
        <v>259</v>
      </c>
      <c r="G66" s="109" t="s">
        <v>51</v>
      </c>
      <c r="H66" s="109" t="s">
        <v>259</v>
      </c>
      <c r="I66" s="132" t="s">
        <v>51</v>
      </c>
      <c r="J66" s="183">
        <f t="shared" ref="J66:O66" si="45">SUM(J60:J65)</f>
        <v>7877432.0299999993</v>
      </c>
      <c r="K66" s="183">
        <f t="shared" si="45"/>
        <v>11054048.609999999</v>
      </c>
      <c r="L66" s="183">
        <f t="shared" si="45"/>
        <v>11573592.630000001</v>
      </c>
      <c r="M66" s="183">
        <f t="shared" si="45"/>
        <v>11932394.65</v>
      </c>
      <c r="N66" s="183">
        <f t="shared" si="45"/>
        <v>12385775.18</v>
      </c>
      <c r="O66" s="183">
        <f t="shared" si="45"/>
        <v>12881234.979999999</v>
      </c>
      <c r="P66" s="183">
        <f>K66/J66*100</f>
        <v>140.32553461460969</v>
      </c>
      <c r="Q66" s="183">
        <f>L66/K66*100</f>
        <v>104.70003379151053</v>
      </c>
      <c r="R66" s="183">
        <f>M66/L66*100</f>
        <v>103.10017841020209</v>
      </c>
      <c r="S66" s="183">
        <f>N66/M66*100</f>
        <v>103.79957706142413</v>
      </c>
      <c r="T66" s="183">
        <f>O66/N66*100</f>
        <v>104.00023246667713</v>
      </c>
    </row>
    <row r="67" spans="1:20" ht="15.75" x14ac:dyDescent="0.2">
      <c r="A67" s="155"/>
      <c r="B67" s="99"/>
      <c r="C67" s="99"/>
      <c r="D67" s="99"/>
      <c r="E67" s="99"/>
      <c r="F67" s="99"/>
      <c r="G67" s="99"/>
      <c r="H67" s="99"/>
      <c r="I67" s="134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</row>
    <row r="68" spans="1:20" ht="15.75" x14ac:dyDescent="0.2">
      <c r="A68" s="274" t="s">
        <v>53</v>
      </c>
      <c r="B68" s="274"/>
      <c r="C68" s="274"/>
      <c r="D68" s="274"/>
      <c r="E68" s="274"/>
      <c r="F68" s="274"/>
      <c r="G68" s="274"/>
      <c r="H68" s="274"/>
      <c r="I68" s="274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99"/>
    </row>
    <row r="69" spans="1:20" ht="15.75" x14ac:dyDescent="0.2">
      <c r="A69" s="101" t="s">
        <v>256</v>
      </c>
      <c r="B69" s="101"/>
      <c r="C69" s="101"/>
      <c r="D69" s="101"/>
      <c r="E69" s="101"/>
      <c r="F69" s="101"/>
      <c r="G69" s="101"/>
      <c r="H69" s="101"/>
      <c r="I69" s="133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99"/>
    </row>
    <row r="70" spans="1:20" ht="20.25" customHeight="1" x14ac:dyDescent="0.2">
      <c r="A70" s="273" t="s">
        <v>56</v>
      </c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99"/>
    </row>
    <row r="71" spans="1:20" ht="20.25" x14ac:dyDescent="0.3">
      <c r="A71" s="8"/>
      <c r="B71" s="12"/>
      <c r="C71" s="4"/>
      <c r="D71" s="4"/>
      <c r="E71" s="4"/>
      <c r="F71" s="4"/>
      <c r="G71" s="4"/>
      <c r="H71" s="4"/>
      <c r="I71" s="1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20" ht="20.25" x14ac:dyDescent="0.3">
      <c r="A72" s="4"/>
      <c r="B72" s="12"/>
      <c r="C72" s="4"/>
      <c r="D72" s="4"/>
      <c r="E72" s="4"/>
      <c r="F72" s="4"/>
      <c r="G72" s="4"/>
      <c r="H72" s="4"/>
      <c r="I72" s="1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20" ht="20.25" x14ac:dyDescent="0.3">
      <c r="A73" s="4"/>
      <c r="B73" s="12"/>
      <c r="C73" s="4"/>
      <c r="D73" s="4"/>
      <c r="E73" s="4"/>
      <c r="F73" s="4"/>
      <c r="G73" s="4"/>
      <c r="H73" s="4"/>
      <c r="I73" s="1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20" ht="20.25" x14ac:dyDescent="0.3">
      <c r="A74" s="4"/>
      <c r="B74" s="12"/>
      <c r="C74" s="4"/>
      <c r="D74" s="4"/>
      <c r="E74" s="4"/>
      <c r="F74" s="4"/>
      <c r="G74" s="4"/>
      <c r="H74" s="4"/>
      <c r="I74" s="1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20" ht="20.25" x14ac:dyDescent="0.3">
      <c r="A75" s="4"/>
      <c r="B75" s="12"/>
      <c r="C75" s="4"/>
      <c r="D75" s="4"/>
      <c r="E75" s="4"/>
      <c r="F75" s="4"/>
      <c r="G75" s="4"/>
      <c r="H75" s="4"/>
      <c r="I75" s="1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20" ht="20.25" x14ac:dyDescent="0.3">
      <c r="A76" s="4"/>
      <c r="B76" s="12"/>
      <c r="C76" s="4"/>
      <c r="D76" s="4"/>
      <c r="E76" s="4"/>
      <c r="F76" s="4"/>
      <c r="G76" s="4"/>
      <c r="H76" s="4"/>
      <c r="I76" s="1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20" ht="20.25" x14ac:dyDescent="0.3">
      <c r="A77" s="4"/>
      <c r="B77" s="12"/>
      <c r="C77" s="4"/>
      <c r="D77" s="4"/>
      <c r="E77" s="4"/>
      <c r="F77" s="4"/>
      <c r="G77" s="4"/>
      <c r="H77" s="4"/>
      <c r="I77" s="1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20" ht="20.25" x14ac:dyDescent="0.3">
      <c r="A78" s="4"/>
      <c r="B78" s="12"/>
      <c r="C78" s="4"/>
      <c r="D78" s="4"/>
      <c r="E78" s="4"/>
      <c r="F78" s="4"/>
      <c r="G78" s="4"/>
      <c r="H78" s="4"/>
      <c r="I78" s="1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20" x14ac:dyDescent="0.2">
      <c r="A79" s="6"/>
      <c r="B79" s="13"/>
      <c r="C79" s="6"/>
      <c r="D79" s="6"/>
      <c r="E79" s="6"/>
      <c r="F79" s="6"/>
      <c r="G79" s="6"/>
      <c r="H79" s="6"/>
      <c r="I79" s="16"/>
    </row>
    <row r="80" spans="1:20" x14ac:dyDescent="0.2">
      <c r="A80" s="6"/>
      <c r="B80" s="13"/>
      <c r="C80" s="6"/>
      <c r="D80" s="6"/>
      <c r="E80" s="6"/>
      <c r="F80" s="6"/>
      <c r="G80" s="6"/>
      <c r="H80" s="6"/>
      <c r="I80" s="16"/>
    </row>
    <row r="81" spans="1:9" x14ac:dyDescent="0.2">
      <c r="A81" s="6"/>
      <c r="B81" s="13"/>
      <c r="C81" s="6"/>
      <c r="D81" s="6"/>
      <c r="E81" s="6"/>
      <c r="F81" s="6"/>
      <c r="G81" s="6"/>
      <c r="H81" s="6"/>
      <c r="I81" s="16"/>
    </row>
    <row r="82" spans="1:9" x14ac:dyDescent="0.2">
      <c r="A82" s="6"/>
      <c r="B82" s="13"/>
      <c r="C82" s="6"/>
      <c r="D82" s="6"/>
      <c r="E82" s="6"/>
      <c r="F82" s="6"/>
      <c r="G82" s="6"/>
      <c r="H82" s="6"/>
      <c r="I82" s="16"/>
    </row>
    <row r="83" spans="1:9" x14ac:dyDescent="0.2">
      <c r="A83" s="6"/>
      <c r="B83" s="13"/>
      <c r="C83" s="6"/>
      <c r="D83" s="6"/>
      <c r="E83" s="6"/>
      <c r="F83" s="6"/>
      <c r="G83" s="6"/>
      <c r="H83" s="6"/>
      <c r="I83" s="16"/>
    </row>
    <row r="84" spans="1:9" x14ac:dyDescent="0.2">
      <c r="A84" s="6"/>
      <c r="B84" s="13"/>
      <c r="C84" s="6"/>
      <c r="D84" s="6"/>
      <c r="E84" s="6"/>
      <c r="F84" s="6"/>
      <c r="G84" s="6"/>
      <c r="H84" s="6"/>
      <c r="I84" s="16"/>
    </row>
    <row r="85" spans="1:9" x14ac:dyDescent="0.2">
      <c r="A85" s="6"/>
      <c r="B85" s="13"/>
      <c r="C85" s="6"/>
      <c r="D85" s="6"/>
      <c r="E85" s="6"/>
      <c r="F85" s="6"/>
      <c r="G85" s="6"/>
      <c r="H85" s="6"/>
      <c r="I85" s="16"/>
    </row>
  </sheetData>
  <sheetProtection formatCells="0" formatColumns="0" formatRows="0"/>
  <mergeCells count="16">
    <mergeCell ref="A8:T8"/>
    <mergeCell ref="A44:T44"/>
    <mergeCell ref="A70:S70"/>
    <mergeCell ref="A68:I68"/>
    <mergeCell ref="A54:T54"/>
    <mergeCell ref="A59:T59"/>
    <mergeCell ref="A33:T33"/>
    <mergeCell ref="A9:T9"/>
    <mergeCell ref="N1:T1"/>
    <mergeCell ref="B5:H5"/>
    <mergeCell ref="J5:O5"/>
    <mergeCell ref="A5:A6"/>
    <mergeCell ref="I5:I6"/>
    <mergeCell ref="P5:T5"/>
    <mergeCell ref="A2:T2"/>
    <mergeCell ref="A3:T3"/>
  </mergeCells>
  <phoneticPr fontId="8" type="noConversion"/>
  <printOptions horizontalCentered="1"/>
  <pageMargins left="0.59055118110236227" right="0.59055118110236227" top="0.78740157480314965" bottom="0.39370078740157483" header="0" footer="0"/>
  <pageSetup paperSize="9" scale="42" fitToHeight="11" orientation="landscape" r:id="rId1"/>
  <headerFooter alignWithMargins="0"/>
  <rowBreaks count="3" manualBreakCount="3">
    <brk id="32" max="19" man="1"/>
    <brk id="33" max="19" man="1"/>
    <brk id="4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0"/>
  </sheetPr>
  <dimension ref="A1:I268"/>
  <sheetViews>
    <sheetView view="pageBreakPreview" zoomScale="75" workbookViewId="0">
      <selection activeCell="A2" sqref="A2:I2"/>
    </sheetView>
  </sheetViews>
  <sheetFormatPr defaultColWidth="9.140625" defaultRowHeight="12.75" x14ac:dyDescent="0.2"/>
  <cols>
    <col min="1" max="1" width="42.7109375" style="22" customWidth="1"/>
    <col min="2" max="2" width="9.28515625" style="22" customWidth="1"/>
    <col min="3" max="4" width="16.28515625" style="20" customWidth="1"/>
    <col min="5" max="5" width="16" style="20" customWidth="1"/>
    <col min="6" max="6" width="17" style="20" customWidth="1"/>
    <col min="7" max="7" width="16.7109375" style="20" customWidth="1"/>
    <col min="8" max="9" width="15.28515625" style="20" customWidth="1"/>
    <col min="10" max="16384" width="9.140625" style="20"/>
  </cols>
  <sheetData>
    <row r="1" spans="1:9" ht="15.75" x14ac:dyDescent="0.25">
      <c r="A1" s="18"/>
      <c r="B1" s="18"/>
      <c r="C1" s="19"/>
      <c r="D1" s="19"/>
      <c r="E1" s="19"/>
      <c r="F1" s="299" t="s">
        <v>435</v>
      </c>
      <c r="G1" s="299"/>
      <c r="H1" s="299"/>
      <c r="I1" s="299"/>
    </row>
    <row r="2" spans="1:9" ht="18.75" customHeight="1" x14ac:dyDescent="0.2">
      <c r="A2" s="300" t="s">
        <v>80</v>
      </c>
      <c r="B2" s="300"/>
      <c r="C2" s="300"/>
      <c r="D2" s="300"/>
      <c r="E2" s="300"/>
      <c r="F2" s="300"/>
      <c r="G2" s="300"/>
      <c r="H2" s="300"/>
      <c r="I2" s="300"/>
    </row>
    <row r="3" spans="1:9" ht="16.5" customHeight="1" x14ac:dyDescent="0.2">
      <c r="A3" s="301" t="s">
        <v>81</v>
      </c>
      <c r="B3" s="301"/>
      <c r="C3" s="301"/>
      <c r="D3" s="301"/>
      <c r="E3" s="301"/>
      <c r="F3" s="301"/>
      <c r="G3" s="301"/>
      <c r="H3" s="301"/>
      <c r="I3" s="301"/>
    </row>
    <row r="4" spans="1:9" ht="14.25" customHeight="1" x14ac:dyDescent="0.2">
      <c r="A4" s="100"/>
      <c r="B4" s="100"/>
      <c r="C4" s="100"/>
      <c r="D4" s="100"/>
      <c r="E4" s="100"/>
      <c r="F4" s="100"/>
      <c r="G4" s="126"/>
      <c r="H4" s="100"/>
      <c r="I4" s="100"/>
    </row>
    <row r="5" spans="1:9" ht="15.75" customHeight="1" x14ac:dyDescent="0.25">
      <c r="A5" s="302" t="s">
        <v>82</v>
      </c>
      <c r="B5" s="302"/>
      <c r="C5" s="302"/>
      <c r="D5" s="302"/>
      <c r="E5" s="302"/>
      <c r="F5" s="302"/>
      <c r="G5" s="302"/>
      <c r="H5" s="302"/>
      <c r="I5" s="302"/>
    </row>
    <row r="6" spans="1:9" ht="15.75" x14ac:dyDescent="0.2">
      <c r="A6" s="301" t="s">
        <v>83</v>
      </c>
      <c r="B6" s="301"/>
      <c r="C6" s="301"/>
      <c r="D6" s="301"/>
      <c r="E6" s="301"/>
      <c r="F6" s="301"/>
      <c r="G6" s="301"/>
      <c r="H6" s="301"/>
      <c r="I6" s="301"/>
    </row>
    <row r="7" spans="1:9" ht="13.5" thickBot="1" x14ac:dyDescent="0.25">
      <c r="A7" s="275"/>
      <c r="B7" s="275"/>
      <c r="C7" s="275"/>
      <c r="D7" s="275"/>
      <c r="E7" s="275"/>
      <c r="F7" s="275"/>
      <c r="G7" s="275"/>
      <c r="H7" s="275"/>
      <c r="I7" s="275"/>
    </row>
    <row r="8" spans="1:9" ht="18.75" customHeight="1" x14ac:dyDescent="0.2">
      <c r="A8" s="291" t="s">
        <v>84</v>
      </c>
      <c r="B8" s="294" t="s">
        <v>85</v>
      </c>
      <c r="C8" s="294" t="s">
        <v>469</v>
      </c>
      <c r="D8" s="294" t="s">
        <v>470</v>
      </c>
      <c r="E8" s="294" t="s">
        <v>471</v>
      </c>
      <c r="F8" s="289" t="s">
        <v>86</v>
      </c>
      <c r="G8" s="289"/>
      <c r="H8" s="289"/>
      <c r="I8" s="290"/>
    </row>
    <row r="9" spans="1:9" ht="18.75" customHeight="1" x14ac:dyDescent="0.2">
      <c r="A9" s="292"/>
      <c r="B9" s="295"/>
      <c r="C9" s="295"/>
      <c r="D9" s="295"/>
      <c r="E9" s="295"/>
      <c r="F9" s="297" t="s">
        <v>365</v>
      </c>
      <c r="G9" s="298"/>
      <c r="H9" s="311" t="s">
        <v>438</v>
      </c>
      <c r="I9" s="312" t="s">
        <v>453</v>
      </c>
    </row>
    <row r="10" spans="1:9" ht="18.75" customHeight="1" thickBot="1" x14ac:dyDescent="0.25">
      <c r="A10" s="293"/>
      <c r="B10" s="296"/>
      <c r="C10" s="296"/>
      <c r="D10" s="296"/>
      <c r="E10" s="296"/>
      <c r="F10" s="154" t="s">
        <v>431</v>
      </c>
      <c r="G10" s="154" t="s">
        <v>432</v>
      </c>
      <c r="H10" s="296"/>
      <c r="I10" s="313"/>
    </row>
    <row r="11" spans="1:9" ht="31.5" customHeight="1" x14ac:dyDescent="0.2">
      <c r="A11" s="149" t="s">
        <v>113</v>
      </c>
      <c r="B11" s="150" t="s">
        <v>16</v>
      </c>
      <c r="C11" s="151"/>
      <c r="D11" s="151"/>
      <c r="E11" s="151"/>
      <c r="F11" s="151"/>
      <c r="G11" s="151"/>
      <c r="H11" s="151"/>
      <c r="I11" s="152"/>
    </row>
    <row r="12" spans="1:9" ht="33" customHeight="1" x14ac:dyDescent="0.2">
      <c r="A12" s="81" t="s">
        <v>114</v>
      </c>
      <c r="B12" s="125" t="s">
        <v>16</v>
      </c>
      <c r="C12" s="131"/>
      <c r="D12" s="131"/>
      <c r="E12" s="131"/>
      <c r="F12" s="131"/>
      <c r="G12" s="131"/>
      <c r="H12" s="131"/>
      <c r="I12" s="145"/>
    </row>
    <row r="13" spans="1:9" ht="36.75" customHeight="1" x14ac:dyDescent="0.2">
      <c r="A13" s="81" t="s">
        <v>87</v>
      </c>
      <c r="B13" s="125" t="s">
        <v>88</v>
      </c>
      <c r="C13" s="117"/>
      <c r="D13" s="117"/>
      <c r="E13" s="117"/>
      <c r="F13" s="117"/>
      <c r="G13" s="117"/>
      <c r="H13" s="117"/>
      <c r="I13" s="136"/>
    </row>
    <row r="14" spans="1:9" ht="36" customHeight="1" x14ac:dyDescent="0.2">
      <c r="A14" s="81" t="s">
        <v>89</v>
      </c>
      <c r="B14" s="125" t="s">
        <v>88</v>
      </c>
      <c r="C14" s="117"/>
      <c r="D14" s="117"/>
      <c r="E14" s="117"/>
      <c r="F14" s="117"/>
      <c r="G14" s="117"/>
      <c r="H14" s="117"/>
      <c r="I14" s="136"/>
    </row>
    <row r="15" spans="1:9" ht="41.25" customHeight="1" x14ac:dyDescent="0.2">
      <c r="A15" s="81" t="s">
        <v>90</v>
      </c>
      <c r="B15" s="125" t="s">
        <v>88</v>
      </c>
      <c r="C15" s="131"/>
      <c r="D15" s="131"/>
      <c r="E15" s="131"/>
      <c r="F15" s="131"/>
      <c r="G15" s="131"/>
      <c r="H15" s="131"/>
      <c r="I15" s="145"/>
    </row>
    <row r="16" spans="1:9" ht="35.25" customHeight="1" x14ac:dyDescent="0.2">
      <c r="A16" s="76" t="s">
        <v>91</v>
      </c>
      <c r="B16" s="125" t="s">
        <v>16</v>
      </c>
      <c r="C16" s="131"/>
      <c r="D16" s="131"/>
      <c r="E16" s="131"/>
      <c r="F16" s="131"/>
      <c r="G16" s="131"/>
      <c r="H16" s="131"/>
      <c r="I16" s="145"/>
    </row>
    <row r="17" spans="1:9" ht="36.75" customHeight="1" x14ac:dyDescent="0.2">
      <c r="A17" s="81" t="s">
        <v>92</v>
      </c>
      <c r="B17" s="125" t="s">
        <v>88</v>
      </c>
      <c r="C17" s="131"/>
      <c r="D17" s="131"/>
      <c r="E17" s="131"/>
      <c r="F17" s="131"/>
      <c r="G17" s="131"/>
      <c r="H17" s="131"/>
      <c r="I17" s="145"/>
    </row>
    <row r="18" spans="1:9" ht="43.5" customHeight="1" x14ac:dyDescent="0.2">
      <c r="A18" s="81" t="s">
        <v>93</v>
      </c>
      <c r="B18" s="125" t="s">
        <v>88</v>
      </c>
      <c r="C18" s="131"/>
      <c r="D18" s="131"/>
      <c r="E18" s="131"/>
      <c r="F18" s="131"/>
      <c r="G18" s="131"/>
      <c r="H18" s="131"/>
      <c r="I18" s="145"/>
    </row>
    <row r="19" spans="1:9" ht="34.5" customHeight="1" x14ac:dyDescent="0.2">
      <c r="A19" s="81" t="s">
        <v>94</v>
      </c>
      <c r="B19" s="125" t="s">
        <v>17</v>
      </c>
      <c r="C19" s="131"/>
      <c r="D19" s="131"/>
      <c r="E19" s="131"/>
      <c r="F19" s="131"/>
      <c r="G19" s="131"/>
      <c r="H19" s="131"/>
      <c r="I19" s="145"/>
    </row>
    <row r="20" spans="1:9" ht="30.75" customHeight="1" x14ac:dyDescent="0.2">
      <c r="A20" s="81" t="s">
        <v>95</v>
      </c>
      <c r="B20" s="125"/>
      <c r="C20" s="131"/>
      <c r="D20" s="131"/>
      <c r="E20" s="131"/>
      <c r="F20" s="131"/>
      <c r="G20" s="131"/>
      <c r="H20" s="131"/>
      <c r="I20" s="145"/>
    </row>
    <row r="21" spans="1:9" ht="15.75" x14ac:dyDescent="0.2">
      <c r="A21" s="76" t="s">
        <v>96</v>
      </c>
      <c r="B21" s="125" t="s">
        <v>16</v>
      </c>
      <c r="C21" s="131"/>
      <c r="D21" s="131"/>
      <c r="E21" s="131"/>
      <c r="F21" s="131"/>
      <c r="G21" s="131"/>
      <c r="H21" s="131"/>
      <c r="I21" s="145"/>
    </row>
    <row r="22" spans="1:9" ht="15.75" x14ac:dyDescent="0.2">
      <c r="A22" s="76" t="s">
        <v>97</v>
      </c>
      <c r="B22" s="125" t="s">
        <v>16</v>
      </c>
      <c r="C22" s="131"/>
      <c r="D22" s="131"/>
      <c r="E22" s="131"/>
      <c r="F22" s="131"/>
      <c r="G22" s="131"/>
      <c r="H22" s="131"/>
      <c r="I22" s="145"/>
    </row>
    <row r="23" spans="1:9" ht="15.75" x14ac:dyDescent="0.2">
      <c r="A23" s="76" t="s">
        <v>98</v>
      </c>
      <c r="B23" s="125" t="s">
        <v>16</v>
      </c>
      <c r="C23" s="131"/>
      <c r="D23" s="131"/>
      <c r="E23" s="131"/>
      <c r="F23" s="131"/>
      <c r="G23" s="131"/>
      <c r="H23" s="131"/>
      <c r="I23" s="145"/>
    </row>
    <row r="24" spans="1:9" ht="15.75" x14ac:dyDescent="0.2">
      <c r="A24" s="76" t="s">
        <v>99</v>
      </c>
      <c r="B24" s="125" t="s">
        <v>16</v>
      </c>
      <c r="C24" s="131"/>
      <c r="D24" s="131"/>
      <c r="E24" s="131"/>
      <c r="F24" s="131"/>
      <c r="G24" s="131"/>
      <c r="H24" s="131"/>
      <c r="I24" s="145"/>
    </row>
    <row r="25" spans="1:9" ht="34.5" customHeight="1" x14ac:dyDescent="0.2">
      <c r="A25" s="81" t="s">
        <v>100</v>
      </c>
      <c r="B25" s="125"/>
      <c r="C25" s="131"/>
      <c r="D25" s="131"/>
      <c r="E25" s="131"/>
      <c r="F25" s="131"/>
      <c r="G25" s="131"/>
      <c r="H25" s="131"/>
      <c r="I25" s="145"/>
    </row>
    <row r="26" spans="1:9" ht="31.5" x14ac:dyDescent="0.2">
      <c r="A26" s="146" t="s">
        <v>101</v>
      </c>
      <c r="B26" s="125" t="s">
        <v>88</v>
      </c>
      <c r="C26" s="131"/>
      <c r="D26" s="131"/>
      <c r="E26" s="131"/>
      <c r="F26" s="131"/>
      <c r="G26" s="131"/>
      <c r="H26" s="131"/>
      <c r="I26" s="145"/>
    </row>
    <row r="27" spans="1:9" ht="31.5" x14ac:dyDescent="0.2">
      <c r="A27" s="146" t="s">
        <v>102</v>
      </c>
      <c r="B27" s="125" t="s">
        <v>88</v>
      </c>
      <c r="C27" s="131"/>
      <c r="D27" s="131"/>
      <c r="E27" s="131"/>
      <c r="F27" s="131"/>
      <c r="G27" s="131"/>
      <c r="H27" s="131"/>
      <c r="I27" s="145"/>
    </row>
    <row r="28" spans="1:9" ht="31.5" x14ac:dyDescent="0.2">
      <c r="A28" s="76" t="s">
        <v>103</v>
      </c>
      <c r="B28" s="125" t="s">
        <v>88</v>
      </c>
      <c r="C28" s="131"/>
      <c r="D28" s="131"/>
      <c r="E28" s="131"/>
      <c r="F28" s="131"/>
      <c r="G28" s="131"/>
      <c r="H28" s="131"/>
      <c r="I28" s="145"/>
    </row>
    <row r="29" spans="1:9" ht="31.5" x14ac:dyDescent="0.2">
      <c r="A29" s="146" t="s">
        <v>101</v>
      </c>
      <c r="B29" s="125" t="s">
        <v>88</v>
      </c>
      <c r="C29" s="131"/>
      <c r="D29" s="131"/>
      <c r="E29" s="131"/>
      <c r="F29" s="131"/>
      <c r="G29" s="131"/>
      <c r="H29" s="131"/>
      <c r="I29" s="145"/>
    </row>
    <row r="30" spans="1:9" ht="31.5" x14ac:dyDescent="0.2">
      <c r="A30" s="146" t="s">
        <v>102</v>
      </c>
      <c r="B30" s="125" t="s">
        <v>88</v>
      </c>
      <c r="C30" s="131"/>
      <c r="D30" s="131"/>
      <c r="E30" s="131"/>
      <c r="F30" s="131"/>
      <c r="G30" s="131"/>
      <c r="H30" s="131"/>
      <c r="I30" s="145"/>
    </row>
    <row r="31" spans="1:9" ht="33" customHeight="1" x14ac:dyDescent="0.2">
      <c r="A31" s="81" t="s">
        <v>104</v>
      </c>
      <c r="B31" s="125" t="s">
        <v>88</v>
      </c>
      <c r="C31" s="131"/>
      <c r="D31" s="131"/>
      <c r="E31" s="131"/>
      <c r="F31" s="131"/>
      <c r="G31" s="131"/>
      <c r="H31" s="131"/>
      <c r="I31" s="145"/>
    </row>
    <row r="32" spans="1:9" ht="15.75" x14ac:dyDescent="0.2">
      <c r="A32" s="76" t="s">
        <v>105</v>
      </c>
      <c r="B32" s="125"/>
      <c r="C32" s="131"/>
      <c r="D32" s="131"/>
      <c r="E32" s="131"/>
      <c r="F32" s="131"/>
      <c r="G32" s="131"/>
      <c r="H32" s="131"/>
      <c r="I32" s="145"/>
    </row>
    <row r="33" spans="1:9" ht="31.5" x14ac:dyDescent="0.2">
      <c r="A33" s="146" t="s">
        <v>0</v>
      </c>
      <c r="B33" s="125" t="s">
        <v>88</v>
      </c>
      <c r="C33" s="131"/>
      <c r="D33" s="131"/>
      <c r="E33" s="131"/>
      <c r="F33" s="131"/>
      <c r="G33" s="131"/>
      <c r="H33" s="131"/>
      <c r="I33" s="145"/>
    </row>
    <row r="34" spans="1:9" ht="31.5" x14ac:dyDescent="0.2">
      <c r="A34" s="146" t="s">
        <v>1</v>
      </c>
      <c r="B34" s="125" t="s">
        <v>88</v>
      </c>
      <c r="C34" s="131"/>
      <c r="D34" s="131"/>
      <c r="E34" s="131"/>
      <c r="F34" s="131"/>
      <c r="G34" s="131"/>
      <c r="H34" s="131"/>
      <c r="I34" s="145"/>
    </row>
    <row r="35" spans="1:9" ht="31.5" x14ac:dyDescent="0.2">
      <c r="A35" s="146" t="s">
        <v>106</v>
      </c>
      <c r="B35" s="125" t="s">
        <v>88</v>
      </c>
      <c r="C35" s="131"/>
      <c r="D35" s="131"/>
      <c r="E35" s="131"/>
      <c r="F35" s="131"/>
      <c r="G35" s="131"/>
      <c r="H35" s="131"/>
      <c r="I35" s="145"/>
    </row>
    <row r="36" spans="1:9" ht="32.25" customHeight="1" x14ac:dyDescent="0.2">
      <c r="A36" s="81" t="s">
        <v>107</v>
      </c>
      <c r="B36" s="125" t="s">
        <v>108</v>
      </c>
      <c r="C36" s="117"/>
      <c r="D36" s="117"/>
      <c r="E36" s="117"/>
      <c r="F36" s="117"/>
      <c r="G36" s="117"/>
      <c r="H36" s="117"/>
      <c r="I36" s="136"/>
    </row>
    <row r="37" spans="1:9" ht="32.25" customHeight="1" x14ac:dyDescent="0.2">
      <c r="A37" s="81" t="s">
        <v>115</v>
      </c>
      <c r="B37" s="125" t="s">
        <v>26</v>
      </c>
      <c r="C37" s="117"/>
      <c r="D37" s="117"/>
      <c r="E37" s="117"/>
      <c r="F37" s="117"/>
      <c r="G37" s="117"/>
      <c r="H37" s="117"/>
      <c r="I37" s="136"/>
    </row>
    <row r="38" spans="1:9" ht="34.5" customHeight="1" x14ac:dyDescent="0.2">
      <c r="A38" s="81" t="s">
        <v>31</v>
      </c>
      <c r="B38" s="125" t="s">
        <v>88</v>
      </c>
      <c r="C38" s="117"/>
      <c r="D38" s="117"/>
      <c r="E38" s="117"/>
      <c r="F38" s="117"/>
      <c r="G38" s="117"/>
      <c r="H38" s="117"/>
      <c r="I38" s="136"/>
    </row>
    <row r="39" spans="1:9" ht="34.5" customHeight="1" thickBot="1" x14ac:dyDescent="0.25">
      <c r="A39" s="147" t="s">
        <v>109</v>
      </c>
      <c r="B39" s="148" t="s">
        <v>88</v>
      </c>
      <c r="C39" s="138"/>
      <c r="D39" s="138"/>
      <c r="E39" s="138"/>
      <c r="F39" s="138"/>
      <c r="G39" s="138"/>
      <c r="H39" s="138"/>
      <c r="I39" s="139"/>
    </row>
    <row r="40" spans="1:9" ht="13.5" customHeight="1" x14ac:dyDescent="0.25">
      <c r="A40" s="111"/>
      <c r="B40" s="100"/>
      <c r="C40" s="112"/>
      <c r="D40" s="112"/>
      <c r="E40" s="112"/>
      <c r="F40" s="112"/>
      <c r="G40" s="112"/>
      <c r="H40" s="112"/>
      <c r="I40" s="112"/>
    </row>
    <row r="41" spans="1:9" ht="19.5" customHeight="1" thickBot="1" x14ac:dyDescent="0.3">
      <c r="A41" s="113"/>
      <c r="B41" s="114"/>
      <c r="C41" s="115"/>
      <c r="D41" s="115"/>
      <c r="E41" s="115"/>
      <c r="F41" s="115"/>
      <c r="G41" s="115"/>
      <c r="H41" s="115"/>
      <c r="I41" s="115"/>
    </row>
    <row r="42" spans="1:9" ht="15.75" customHeight="1" x14ac:dyDescent="0.2">
      <c r="A42" s="279" t="s">
        <v>110</v>
      </c>
      <c r="B42" s="276" t="s">
        <v>85</v>
      </c>
      <c r="C42" s="276" t="s">
        <v>267</v>
      </c>
      <c r="D42" s="276" t="s">
        <v>369</v>
      </c>
      <c r="E42" s="276" t="s">
        <v>370</v>
      </c>
      <c r="F42" s="309" t="s">
        <v>86</v>
      </c>
      <c r="G42" s="309"/>
      <c r="H42" s="309"/>
      <c r="I42" s="310"/>
    </row>
    <row r="43" spans="1:9" ht="15.75" customHeight="1" x14ac:dyDescent="0.2">
      <c r="A43" s="285"/>
      <c r="B43" s="287"/>
      <c r="C43" s="287"/>
      <c r="D43" s="287"/>
      <c r="E43" s="287"/>
      <c r="F43" s="319" t="s">
        <v>182</v>
      </c>
      <c r="G43" s="320"/>
      <c r="H43" s="321" t="s">
        <v>258</v>
      </c>
      <c r="I43" s="307" t="s">
        <v>365</v>
      </c>
    </row>
    <row r="44" spans="1:9" ht="15.75" customHeight="1" thickBot="1" x14ac:dyDescent="0.25">
      <c r="A44" s="286"/>
      <c r="B44" s="288"/>
      <c r="C44" s="288"/>
      <c r="D44" s="288"/>
      <c r="E44" s="288"/>
      <c r="F44" s="142" t="s">
        <v>431</v>
      </c>
      <c r="G44" s="142" t="s">
        <v>432</v>
      </c>
      <c r="H44" s="288"/>
      <c r="I44" s="308"/>
    </row>
    <row r="45" spans="1:9" ht="31.5" x14ac:dyDescent="0.2">
      <c r="A45" s="143"/>
      <c r="B45" s="144" t="s">
        <v>111</v>
      </c>
      <c r="C45" s="140"/>
      <c r="D45" s="140"/>
      <c r="E45" s="140"/>
      <c r="F45" s="140"/>
      <c r="G45" s="140"/>
      <c r="H45" s="140"/>
      <c r="I45" s="141"/>
    </row>
    <row r="46" spans="1:9" ht="16.5" thickBot="1" x14ac:dyDescent="0.25">
      <c r="A46" s="137"/>
      <c r="B46" s="86"/>
      <c r="C46" s="138"/>
      <c r="D46" s="138"/>
      <c r="E46" s="138"/>
      <c r="F46" s="138"/>
      <c r="G46" s="138"/>
      <c r="H46" s="138"/>
      <c r="I46" s="139"/>
    </row>
    <row r="47" spans="1:9" s="23" customFormat="1" ht="22.5" customHeight="1" x14ac:dyDescent="0.25">
      <c r="A47" s="116"/>
      <c r="B47" s="116"/>
      <c r="C47" s="112"/>
      <c r="D47" s="112"/>
      <c r="E47" s="112"/>
      <c r="F47" s="112"/>
      <c r="G47" s="112"/>
      <c r="H47" s="112"/>
      <c r="I47" s="112"/>
    </row>
    <row r="48" spans="1:9" s="23" customFormat="1" ht="22.5" customHeight="1" x14ac:dyDescent="0.2">
      <c r="A48" s="278" t="s">
        <v>433</v>
      </c>
      <c r="B48" s="278"/>
      <c r="C48" s="278"/>
      <c r="D48" s="278"/>
      <c r="E48" s="278"/>
      <c r="F48" s="278"/>
      <c r="G48" s="278"/>
      <c r="H48" s="278"/>
      <c r="I48" s="278"/>
    </row>
    <row r="49" spans="1:9" s="23" customFormat="1" ht="22.5" customHeight="1" thickBot="1" x14ac:dyDescent="0.25">
      <c r="A49" s="121"/>
      <c r="B49" s="121"/>
      <c r="C49" s="121"/>
      <c r="D49" s="121"/>
      <c r="E49" s="121"/>
      <c r="F49" s="121"/>
      <c r="G49" s="127"/>
      <c r="H49" s="121"/>
      <c r="I49" s="121"/>
    </row>
    <row r="50" spans="1:9" s="23" customFormat="1" ht="63.75" customHeight="1" x14ac:dyDescent="0.2">
      <c r="A50" s="279" t="s">
        <v>156</v>
      </c>
      <c r="B50" s="281" t="s">
        <v>126</v>
      </c>
      <c r="C50" s="282"/>
      <c r="D50" s="276" t="s">
        <v>127</v>
      </c>
      <c r="E50" s="276" t="s">
        <v>128</v>
      </c>
      <c r="F50" s="317" t="s">
        <v>131</v>
      </c>
      <c r="G50" s="318"/>
      <c r="H50" s="276" t="s">
        <v>132</v>
      </c>
      <c r="I50" s="315" t="s">
        <v>116</v>
      </c>
    </row>
    <row r="51" spans="1:9" s="23" customFormat="1" ht="36.75" customHeight="1" thickBot="1" x14ac:dyDescent="0.25">
      <c r="A51" s="280"/>
      <c r="B51" s="283"/>
      <c r="C51" s="284"/>
      <c r="D51" s="277"/>
      <c r="E51" s="277"/>
      <c r="F51" s="142" t="s">
        <v>129</v>
      </c>
      <c r="G51" s="142" t="s">
        <v>130</v>
      </c>
      <c r="H51" s="277"/>
      <c r="I51" s="316"/>
    </row>
    <row r="52" spans="1:9" s="23" customFormat="1" ht="36.75" customHeight="1" x14ac:dyDescent="0.2">
      <c r="A52" s="303" t="s">
        <v>118</v>
      </c>
      <c r="B52" s="305" t="s">
        <v>368</v>
      </c>
      <c r="C52" s="305"/>
      <c r="D52" s="140"/>
      <c r="E52" s="140"/>
      <c r="F52" s="140"/>
      <c r="G52" s="140"/>
      <c r="H52" s="140"/>
      <c r="I52" s="141"/>
    </row>
    <row r="53" spans="1:9" s="23" customFormat="1" ht="21" customHeight="1" x14ac:dyDescent="0.2">
      <c r="A53" s="304"/>
      <c r="B53" s="306">
        <v>2019</v>
      </c>
      <c r="C53" s="306">
        <v>2013</v>
      </c>
      <c r="D53" s="117"/>
      <c r="E53" s="117"/>
      <c r="F53" s="117"/>
      <c r="G53" s="117"/>
      <c r="H53" s="117"/>
      <c r="I53" s="136"/>
    </row>
    <row r="54" spans="1:9" s="23" customFormat="1" ht="21.75" customHeight="1" x14ac:dyDescent="0.2">
      <c r="A54" s="304"/>
      <c r="B54" s="306">
        <v>2020</v>
      </c>
      <c r="C54" s="306">
        <v>2013</v>
      </c>
      <c r="D54" s="117"/>
      <c r="E54" s="117"/>
      <c r="F54" s="117"/>
      <c r="G54" s="117"/>
      <c r="H54" s="117"/>
      <c r="I54" s="136"/>
    </row>
    <row r="55" spans="1:9" s="23" customFormat="1" ht="21.75" customHeight="1" x14ac:dyDescent="0.2">
      <c r="A55" s="304"/>
      <c r="B55" s="306">
        <v>2021</v>
      </c>
      <c r="C55" s="306">
        <v>2013</v>
      </c>
      <c r="D55" s="117"/>
      <c r="E55" s="117"/>
      <c r="F55" s="117"/>
      <c r="G55" s="117"/>
      <c r="H55" s="117"/>
      <c r="I55" s="136"/>
    </row>
    <row r="56" spans="1:9" s="23" customFormat="1" ht="16.5" customHeight="1" x14ac:dyDescent="0.2">
      <c r="A56" s="304"/>
      <c r="B56" s="306">
        <v>2022</v>
      </c>
      <c r="C56" s="306">
        <v>2013</v>
      </c>
      <c r="D56" s="117"/>
      <c r="E56" s="117"/>
      <c r="F56" s="117"/>
      <c r="G56" s="117"/>
      <c r="H56" s="117"/>
      <c r="I56" s="136"/>
    </row>
    <row r="57" spans="1:9" s="23" customFormat="1" ht="36.75" customHeight="1" x14ac:dyDescent="0.2">
      <c r="A57" s="304" t="s">
        <v>133</v>
      </c>
      <c r="B57" s="306" t="s">
        <v>368</v>
      </c>
      <c r="C57" s="306"/>
      <c r="D57" s="117"/>
      <c r="E57" s="117"/>
      <c r="F57" s="117"/>
      <c r="G57" s="117"/>
      <c r="H57" s="117"/>
      <c r="I57" s="136"/>
    </row>
    <row r="58" spans="1:9" s="23" customFormat="1" ht="19.5" customHeight="1" x14ac:dyDescent="0.2">
      <c r="A58" s="304"/>
      <c r="B58" s="306">
        <v>2019</v>
      </c>
      <c r="C58" s="306">
        <v>2013</v>
      </c>
      <c r="D58" s="117"/>
      <c r="E58" s="117"/>
      <c r="F58" s="117"/>
      <c r="G58" s="117"/>
      <c r="H58" s="117"/>
      <c r="I58" s="136"/>
    </row>
    <row r="59" spans="1:9" s="23" customFormat="1" ht="18.75" customHeight="1" x14ac:dyDescent="0.2">
      <c r="A59" s="304"/>
      <c r="B59" s="306">
        <v>2020</v>
      </c>
      <c r="C59" s="306">
        <v>2013</v>
      </c>
      <c r="D59" s="117"/>
      <c r="E59" s="117"/>
      <c r="F59" s="117"/>
      <c r="G59" s="117"/>
      <c r="H59" s="117"/>
      <c r="I59" s="136"/>
    </row>
    <row r="60" spans="1:9" s="23" customFormat="1" ht="19.5" customHeight="1" x14ac:dyDescent="0.2">
      <c r="A60" s="304"/>
      <c r="B60" s="306">
        <v>2021</v>
      </c>
      <c r="C60" s="306">
        <v>2013</v>
      </c>
      <c r="D60" s="117"/>
      <c r="E60" s="117"/>
      <c r="F60" s="117"/>
      <c r="G60" s="117"/>
      <c r="H60" s="117"/>
      <c r="I60" s="136"/>
    </row>
    <row r="61" spans="1:9" s="23" customFormat="1" ht="18.75" customHeight="1" x14ac:dyDescent="0.2">
      <c r="A61" s="304"/>
      <c r="B61" s="306">
        <v>2022</v>
      </c>
      <c r="C61" s="306">
        <v>2013</v>
      </c>
      <c r="D61" s="117"/>
      <c r="E61" s="117"/>
      <c r="F61" s="117"/>
      <c r="G61" s="117"/>
      <c r="H61" s="117"/>
      <c r="I61" s="136"/>
    </row>
    <row r="62" spans="1:9" s="23" customFormat="1" ht="36.75" customHeight="1" thickBot="1" x14ac:dyDescent="0.25">
      <c r="A62" s="137" t="s">
        <v>434</v>
      </c>
      <c r="B62" s="314"/>
      <c r="C62" s="314"/>
      <c r="D62" s="138"/>
      <c r="E62" s="138"/>
      <c r="F62" s="138"/>
      <c r="G62" s="138"/>
      <c r="H62" s="138"/>
      <c r="I62" s="139"/>
    </row>
    <row r="63" spans="1:9" s="23" customFormat="1" ht="22.5" customHeight="1" x14ac:dyDescent="0.25">
      <c r="A63" s="116"/>
      <c r="B63" s="116"/>
      <c r="C63" s="112"/>
      <c r="D63" s="112"/>
      <c r="E63" s="112"/>
      <c r="F63" s="112"/>
      <c r="G63" s="112"/>
      <c r="H63" s="112"/>
      <c r="I63" s="112"/>
    </row>
    <row r="64" spans="1:9" s="23" customFormat="1" ht="22.5" customHeight="1" x14ac:dyDescent="0.25">
      <c r="A64" s="116"/>
      <c r="B64" s="116"/>
      <c r="C64" s="112"/>
      <c r="D64" s="112"/>
      <c r="E64" s="112"/>
      <c r="F64" s="112"/>
      <c r="G64" s="112"/>
      <c r="H64" s="112"/>
      <c r="I64" s="112"/>
    </row>
    <row r="65" spans="1:9" s="23" customFormat="1" ht="22.5" customHeight="1" x14ac:dyDescent="0.25">
      <c r="A65" s="116"/>
      <c r="B65" s="116"/>
      <c r="C65" s="112"/>
      <c r="D65" s="112"/>
      <c r="E65" s="112"/>
      <c r="F65" s="112"/>
      <c r="G65" s="112"/>
      <c r="H65" s="112"/>
      <c r="I65" s="112"/>
    </row>
    <row r="66" spans="1:9" s="23" customFormat="1" ht="22.5" customHeight="1" x14ac:dyDescent="0.25">
      <c r="A66" s="116"/>
      <c r="B66" s="116"/>
      <c r="C66" s="112"/>
      <c r="D66" s="112"/>
      <c r="E66" s="112"/>
      <c r="F66" s="112"/>
      <c r="G66" s="112"/>
      <c r="H66" s="112"/>
      <c r="I66" s="112"/>
    </row>
    <row r="67" spans="1:9" ht="27" customHeight="1" x14ac:dyDescent="0.25">
      <c r="A67" s="114" t="s">
        <v>112</v>
      </c>
      <c r="B67" s="118"/>
      <c r="C67" s="119"/>
      <c r="D67" s="119"/>
      <c r="E67" s="119"/>
      <c r="F67" s="119"/>
      <c r="G67" s="119"/>
      <c r="H67" s="119"/>
      <c r="I67" s="119"/>
    </row>
    <row r="68" spans="1:9" ht="7.5" customHeight="1" x14ac:dyDescent="0.2">
      <c r="A68" s="120"/>
      <c r="B68" s="120"/>
      <c r="C68" s="95"/>
      <c r="D68" s="95"/>
      <c r="E68" s="95"/>
      <c r="F68" s="95"/>
      <c r="G68" s="95"/>
      <c r="H68" s="95"/>
      <c r="I68" s="95"/>
    </row>
    <row r="69" spans="1:9" x14ac:dyDescent="0.2">
      <c r="A69" s="120"/>
      <c r="B69" s="120"/>
      <c r="C69" s="95"/>
      <c r="D69" s="95"/>
      <c r="E69" s="95"/>
      <c r="F69" s="95"/>
      <c r="G69" s="95"/>
      <c r="H69" s="95"/>
      <c r="I69" s="95"/>
    </row>
    <row r="70" spans="1:9" x14ac:dyDescent="0.2">
      <c r="A70" s="120"/>
      <c r="B70" s="120"/>
      <c r="C70" s="95"/>
      <c r="D70" s="95"/>
      <c r="E70" s="95"/>
      <c r="F70" s="95"/>
      <c r="G70" s="95"/>
      <c r="H70" s="95"/>
      <c r="I70" s="95"/>
    </row>
    <row r="71" spans="1:9" x14ac:dyDescent="0.2">
      <c r="A71" s="120"/>
      <c r="B71" s="120"/>
      <c r="C71" s="95"/>
      <c r="D71" s="95"/>
      <c r="E71" s="95"/>
      <c r="F71" s="95"/>
      <c r="G71" s="95"/>
      <c r="H71" s="95"/>
      <c r="I71" s="95"/>
    </row>
    <row r="72" spans="1:9" x14ac:dyDescent="0.2">
      <c r="A72" s="120"/>
      <c r="B72" s="120"/>
      <c r="C72" s="95"/>
      <c r="D72" s="95"/>
      <c r="E72" s="95"/>
      <c r="F72" s="95"/>
      <c r="G72" s="95"/>
      <c r="H72" s="95"/>
      <c r="I72" s="95"/>
    </row>
    <row r="73" spans="1:9" x14ac:dyDescent="0.2">
      <c r="A73" s="120"/>
      <c r="B73" s="120"/>
      <c r="C73" s="95"/>
      <c r="D73" s="95"/>
      <c r="E73" s="95"/>
      <c r="F73" s="95"/>
      <c r="G73" s="95"/>
      <c r="H73" s="95"/>
      <c r="I73" s="95"/>
    </row>
    <row r="74" spans="1:9" x14ac:dyDescent="0.2">
      <c r="A74" s="120"/>
      <c r="B74" s="120"/>
      <c r="C74" s="95"/>
      <c r="D74" s="95"/>
      <c r="E74" s="95"/>
      <c r="F74" s="95"/>
      <c r="G74" s="95"/>
      <c r="H74" s="95"/>
      <c r="I74" s="95"/>
    </row>
    <row r="75" spans="1:9" x14ac:dyDescent="0.2">
      <c r="A75" s="120"/>
      <c r="B75" s="120"/>
      <c r="C75" s="95"/>
      <c r="D75" s="95"/>
      <c r="E75" s="95"/>
      <c r="F75" s="95"/>
      <c r="G75" s="95"/>
      <c r="H75" s="95"/>
      <c r="I75" s="95"/>
    </row>
    <row r="76" spans="1:9" x14ac:dyDescent="0.2">
      <c r="A76" s="120"/>
      <c r="B76" s="120"/>
      <c r="C76" s="95"/>
      <c r="D76" s="95"/>
      <c r="E76" s="95"/>
      <c r="F76" s="95"/>
      <c r="G76" s="95"/>
      <c r="H76" s="95"/>
      <c r="I76" s="95"/>
    </row>
    <row r="77" spans="1:9" x14ac:dyDescent="0.2">
      <c r="A77" s="120"/>
      <c r="B77" s="120"/>
      <c r="C77" s="95"/>
      <c r="D77" s="95"/>
      <c r="E77" s="95"/>
      <c r="F77" s="95"/>
      <c r="G77" s="95"/>
      <c r="H77" s="95"/>
      <c r="I77" s="95"/>
    </row>
    <row r="78" spans="1:9" x14ac:dyDescent="0.2">
      <c r="A78" s="120"/>
      <c r="B78" s="120"/>
      <c r="C78" s="95"/>
      <c r="D78" s="95"/>
      <c r="E78" s="95"/>
      <c r="F78" s="95"/>
      <c r="G78" s="95"/>
      <c r="H78" s="95"/>
      <c r="I78" s="95"/>
    </row>
    <row r="79" spans="1:9" x14ac:dyDescent="0.2">
      <c r="A79" s="120"/>
      <c r="B79" s="120"/>
      <c r="C79" s="95"/>
      <c r="D79" s="95"/>
      <c r="E79" s="95"/>
      <c r="F79" s="95"/>
      <c r="G79" s="95"/>
      <c r="H79" s="95"/>
      <c r="I79" s="95"/>
    </row>
    <row r="80" spans="1:9" x14ac:dyDescent="0.2">
      <c r="A80" s="120"/>
      <c r="B80" s="120"/>
      <c r="C80" s="95"/>
      <c r="D80" s="95"/>
      <c r="E80" s="95"/>
      <c r="F80" s="95"/>
      <c r="G80" s="95"/>
      <c r="H80" s="95"/>
      <c r="I80" s="95"/>
    </row>
    <row r="81" spans="1:9" x14ac:dyDescent="0.2">
      <c r="A81" s="120"/>
      <c r="B81" s="120"/>
      <c r="C81" s="95"/>
      <c r="D81" s="95"/>
      <c r="E81" s="95"/>
      <c r="F81" s="95"/>
      <c r="G81" s="95"/>
      <c r="H81" s="95"/>
      <c r="I81" s="95"/>
    </row>
    <row r="82" spans="1:9" x14ac:dyDescent="0.2">
      <c r="A82" s="120"/>
      <c r="B82" s="120"/>
      <c r="C82" s="95"/>
      <c r="D82" s="95"/>
      <c r="E82" s="95"/>
      <c r="F82" s="95"/>
      <c r="G82" s="95"/>
      <c r="H82" s="95"/>
      <c r="I82" s="95"/>
    </row>
    <row r="83" spans="1:9" x14ac:dyDescent="0.2">
      <c r="A83" s="120"/>
      <c r="B83" s="120"/>
      <c r="C83" s="95"/>
      <c r="D83" s="95"/>
      <c r="E83" s="95"/>
      <c r="F83" s="95"/>
      <c r="G83" s="95"/>
      <c r="H83" s="95"/>
      <c r="I83" s="95"/>
    </row>
    <row r="84" spans="1:9" x14ac:dyDescent="0.2">
      <c r="A84" s="120"/>
      <c r="B84" s="120"/>
      <c r="C84" s="95"/>
      <c r="D84" s="95"/>
      <c r="E84" s="95"/>
      <c r="F84" s="95"/>
      <c r="G84" s="95"/>
      <c r="H84" s="95"/>
      <c r="I84" s="95"/>
    </row>
    <row r="85" spans="1:9" x14ac:dyDescent="0.2">
      <c r="A85" s="120"/>
      <c r="B85" s="120"/>
      <c r="C85" s="95"/>
      <c r="D85" s="95"/>
      <c r="E85" s="95"/>
      <c r="F85" s="95"/>
      <c r="G85" s="95"/>
      <c r="H85" s="95"/>
      <c r="I85" s="95"/>
    </row>
    <row r="86" spans="1:9" x14ac:dyDescent="0.2">
      <c r="A86" s="120"/>
      <c r="B86" s="120"/>
      <c r="C86" s="95"/>
      <c r="D86" s="95"/>
      <c r="E86" s="95"/>
      <c r="F86" s="95"/>
      <c r="G86" s="95"/>
      <c r="H86" s="95"/>
      <c r="I86" s="95"/>
    </row>
    <row r="87" spans="1:9" x14ac:dyDescent="0.2">
      <c r="A87" s="120"/>
      <c r="B87" s="120"/>
      <c r="C87" s="95"/>
      <c r="D87" s="95"/>
      <c r="E87" s="95"/>
      <c r="F87" s="95"/>
      <c r="G87" s="95"/>
      <c r="H87" s="95"/>
      <c r="I87" s="95"/>
    </row>
    <row r="88" spans="1:9" x14ac:dyDescent="0.2">
      <c r="A88" s="120"/>
      <c r="B88" s="120"/>
      <c r="C88" s="95"/>
      <c r="D88" s="95"/>
      <c r="E88" s="95"/>
      <c r="F88" s="95"/>
      <c r="G88" s="95"/>
      <c r="H88" s="95"/>
      <c r="I88" s="95"/>
    </row>
    <row r="89" spans="1:9" x14ac:dyDescent="0.2">
      <c r="A89" s="120"/>
      <c r="B89" s="120"/>
      <c r="C89" s="95"/>
      <c r="D89" s="95"/>
      <c r="E89" s="95"/>
      <c r="F89" s="95"/>
      <c r="G89" s="95"/>
      <c r="H89" s="95"/>
      <c r="I89" s="95"/>
    </row>
    <row r="90" spans="1:9" x14ac:dyDescent="0.2">
      <c r="A90" s="120"/>
      <c r="B90" s="120"/>
      <c r="C90" s="95"/>
      <c r="D90" s="95"/>
      <c r="E90" s="95"/>
      <c r="F90" s="95"/>
      <c r="G90" s="95"/>
      <c r="H90" s="95"/>
      <c r="I90" s="95"/>
    </row>
    <row r="91" spans="1:9" x14ac:dyDescent="0.2">
      <c r="A91" s="120"/>
      <c r="B91" s="120"/>
      <c r="C91" s="95"/>
      <c r="D91" s="95"/>
      <c r="E91" s="95"/>
      <c r="F91" s="95"/>
      <c r="G91" s="95"/>
      <c r="H91" s="95"/>
      <c r="I91" s="95"/>
    </row>
    <row r="92" spans="1:9" x14ac:dyDescent="0.2">
      <c r="A92" s="120"/>
      <c r="B92" s="120"/>
      <c r="C92" s="95"/>
      <c r="D92" s="95"/>
      <c r="E92" s="95"/>
      <c r="F92" s="95"/>
      <c r="G92" s="95"/>
      <c r="H92" s="95"/>
      <c r="I92" s="95"/>
    </row>
    <row r="93" spans="1:9" x14ac:dyDescent="0.2">
      <c r="A93" s="120"/>
      <c r="B93" s="120"/>
      <c r="C93" s="95"/>
      <c r="D93" s="95"/>
      <c r="E93" s="95"/>
      <c r="F93" s="95"/>
      <c r="G93" s="95"/>
      <c r="H93" s="95"/>
      <c r="I93" s="95"/>
    </row>
    <row r="94" spans="1:9" x14ac:dyDescent="0.2">
      <c r="A94" s="120"/>
      <c r="B94" s="120"/>
      <c r="C94" s="95"/>
      <c r="D94" s="95"/>
      <c r="E94" s="95"/>
      <c r="F94" s="95"/>
      <c r="G94" s="95"/>
      <c r="H94" s="95"/>
      <c r="I94" s="95"/>
    </row>
    <row r="95" spans="1:9" x14ac:dyDescent="0.2">
      <c r="A95" s="120"/>
      <c r="B95" s="120"/>
      <c r="C95" s="95"/>
      <c r="D95" s="95"/>
      <c r="E95" s="95"/>
      <c r="F95" s="95"/>
      <c r="G95" s="95"/>
      <c r="H95" s="95"/>
      <c r="I95" s="95"/>
    </row>
    <row r="96" spans="1:9" x14ac:dyDescent="0.2">
      <c r="A96" s="120"/>
      <c r="B96" s="120"/>
      <c r="C96" s="95"/>
      <c r="D96" s="95"/>
      <c r="E96" s="95"/>
      <c r="F96" s="95"/>
      <c r="G96" s="95"/>
      <c r="H96" s="95"/>
      <c r="I96" s="95"/>
    </row>
    <row r="97" spans="1:9" x14ac:dyDescent="0.2">
      <c r="A97" s="120"/>
      <c r="B97" s="120"/>
      <c r="C97" s="95"/>
      <c r="D97" s="95"/>
      <c r="E97" s="95"/>
      <c r="F97" s="95"/>
      <c r="G97" s="95"/>
      <c r="H97" s="95"/>
      <c r="I97" s="95"/>
    </row>
    <row r="98" spans="1:9" x14ac:dyDescent="0.2">
      <c r="A98" s="120"/>
      <c r="B98" s="120"/>
      <c r="C98" s="95"/>
      <c r="D98" s="95"/>
      <c r="E98" s="95"/>
      <c r="F98" s="95"/>
      <c r="G98" s="95"/>
      <c r="H98" s="95"/>
      <c r="I98" s="95"/>
    </row>
    <row r="99" spans="1:9" x14ac:dyDescent="0.2">
      <c r="A99" s="120"/>
      <c r="B99" s="120"/>
      <c r="C99" s="95"/>
      <c r="D99" s="95"/>
      <c r="E99" s="95"/>
      <c r="F99" s="95"/>
      <c r="G99" s="95"/>
      <c r="H99" s="95"/>
      <c r="I99" s="95"/>
    </row>
    <row r="100" spans="1:9" x14ac:dyDescent="0.2">
      <c r="A100" s="120"/>
      <c r="B100" s="120"/>
      <c r="C100" s="95"/>
      <c r="D100" s="95"/>
      <c r="E100" s="95"/>
      <c r="F100" s="95"/>
      <c r="G100" s="95"/>
      <c r="H100" s="95"/>
      <c r="I100" s="95"/>
    </row>
    <row r="101" spans="1:9" x14ac:dyDescent="0.2">
      <c r="A101" s="120"/>
      <c r="B101" s="120"/>
      <c r="C101" s="95"/>
      <c r="D101" s="95"/>
      <c r="E101" s="95"/>
      <c r="F101" s="95"/>
      <c r="G101" s="95"/>
      <c r="H101" s="95"/>
      <c r="I101" s="95"/>
    </row>
    <row r="102" spans="1:9" x14ac:dyDescent="0.2">
      <c r="A102" s="120"/>
      <c r="B102" s="120"/>
      <c r="C102" s="95"/>
      <c r="D102" s="95"/>
      <c r="E102" s="95"/>
      <c r="F102" s="95"/>
      <c r="G102" s="95"/>
      <c r="H102" s="95"/>
      <c r="I102" s="95"/>
    </row>
    <row r="103" spans="1:9" x14ac:dyDescent="0.2">
      <c r="A103" s="120"/>
      <c r="B103" s="120"/>
      <c r="C103" s="95"/>
      <c r="D103" s="95"/>
      <c r="E103" s="95"/>
      <c r="F103" s="95"/>
      <c r="G103" s="95"/>
      <c r="H103" s="95"/>
      <c r="I103" s="95"/>
    </row>
    <row r="104" spans="1:9" x14ac:dyDescent="0.2">
      <c r="A104" s="120"/>
      <c r="B104" s="120"/>
      <c r="C104" s="95"/>
      <c r="D104" s="95"/>
      <c r="E104" s="95"/>
      <c r="F104" s="95"/>
      <c r="G104" s="95"/>
      <c r="H104" s="95"/>
      <c r="I104" s="95"/>
    </row>
    <row r="105" spans="1:9" x14ac:dyDescent="0.2">
      <c r="A105" s="120"/>
      <c r="B105" s="120"/>
      <c r="C105" s="95"/>
      <c r="D105" s="95"/>
      <c r="E105" s="95"/>
      <c r="F105" s="95"/>
      <c r="G105" s="95"/>
      <c r="H105" s="95"/>
      <c r="I105" s="95"/>
    </row>
    <row r="106" spans="1:9" x14ac:dyDescent="0.2">
      <c r="A106" s="120"/>
      <c r="B106" s="120"/>
      <c r="C106" s="95"/>
      <c r="D106" s="95"/>
      <c r="E106" s="95"/>
      <c r="F106" s="95"/>
      <c r="G106" s="95"/>
      <c r="H106" s="95"/>
      <c r="I106" s="95"/>
    </row>
    <row r="107" spans="1:9" x14ac:dyDescent="0.2">
      <c r="A107" s="120"/>
      <c r="B107" s="120"/>
      <c r="C107" s="95"/>
      <c r="D107" s="95"/>
      <c r="E107" s="95"/>
      <c r="F107" s="95"/>
      <c r="G107" s="95"/>
      <c r="H107" s="95"/>
      <c r="I107" s="95"/>
    </row>
    <row r="108" spans="1:9" x14ac:dyDescent="0.2">
      <c r="A108" s="120"/>
      <c r="B108" s="120"/>
      <c r="C108" s="95"/>
      <c r="D108" s="95"/>
      <c r="E108" s="95"/>
      <c r="F108" s="95"/>
      <c r="G108" s="95"/>
      <c r="H108" s="95"/>
      <c r="I108" s="95"/>
    </row>
    <row r="109" spans="1:9" x14ac:dyDescent="0.2">
      <c r="A109" s="120"/>
      <c r="B109" s="120"/>
      <c r="C109" s="95"/>
      <c r="D109" s="95"/>
      <c r="E109" s="95"/>
      <c r="F109" s="95"/>
      <c r="G109" s="95"/>
      <c r="H109" s="95"/>
      <c r="I109" s="95"/>
    </row>
    <row r="110" spans="1:9" x14ac:dyDescent="0.2">
      <c r="A110" s="120"/>
      <c r="B110" s="120"/>
      <c r="C110" s="95"/>
      <c r="D110" s="95"/>
      <c r="E110" s="95"/>
      <c r="F110" s="95"/>
      <c r="G110" s="95"/>
      <c r="H110" s="95"/>
      <c r="I110" s="95"/>
    </row>
    <row r="111" spans="1:9" x14ac:dyDescent="0.2">
      <c r="A111" s="120"/>
      <c r="B111" s="120"/>
      <c r="C111" s="95"/>
      <c r="D111" s="95"/>
      <c r="E111" s="95"/>
      <c r="F111" s="95"/>
      <c r="G111" s="95"/>
      <c r="H111" s="95"/>
      <c r="I111" s="95"/>
    </row>
    <row r="112" spans="1:9" x14ac:dyDescent="0.2">
      <c r="A112" s="120"/>
      <c r="B112" s="120"/>
      <c r="C112" s="95"/>
      <c r="D112" s="95"/>
      <c r="E112" s="95"/>
      <c r="F112" s="95"/>
      <c r="G112" s="95"/>
      <c r="H112" s="95"/>
      <c r="I112" s="95"/>
    </row>
    <row r="113" spans="1:9" x14ac:dyDescent="0.2">
      <c r="A113" s="120"/>
      <c r="B113" s="120"/>
      <c r="C113" s="95"/>
      <c r="D113" s="95"/>
      <c r="E113" s="95"/>
      <c r="F113" s="95"/>
      <c r="G113" s="95"/>
      <c r="H113" s="95"/>
      <c r="I113" s="95"/>
    </row>
    <row r="114" spans="1:9" x14ac:dyDescent="0.2">
      <c r="A114" s="120"/>
      <c r="B114" s="120"/>
      <c r="C114" s="95"/>
      <c r="D114" s="95"/>
      <c r="E114" s="95"/>
      <c r="F114" s="95"/>
      <c r="G114" s="95"/>
      <c r="H114" s="95"/>
      <c r="I114" s="95"/>
    </row>
    <row r="115" spans="1:9" x14ac:dyDescent="0.2">
      <c r="A115" s="120"/>
      <c r="B115" s="120"/>
      <c r="C115" s="95"/>
      <c r="D115" s="95"/>
      <c r="E115" s="95"/>
      <c r="F115" s="95"/>
      <c r="G115" s="95"/>
      <c r="H115" s="95"/>
      <c r="I115" s="95"/>
    </row>
    <row r="116" spans="1:9" x14ac:dyDescent="0.2">
      <c r="A116" s="120"/>
      <c r="B116" s="120"/>
      <c r="C116" s="95"/>
      <c r="D116" s="95"/>
      <c r="E116" s="95"/>
      <c r="F116" s="95"/>
      <c r="G116" s="95"/>
      <c r="H116" s="95"/>
      <c r="I116" s="95"/>
    </row>
    <row r="117" spans="1:9" x14ac:dyDescent="0.2">
      <c r="A117" s="120"/>
      <c r="B117" s="120"/>
      <c r="C117" s="95"/>
      <c r="D117" s="95"/>
      <c r="E117" s="95"/>
      <c r="F117" s="95"/>
      <c r="G117" s="95"/>
      <c r="H117" s="95"/>
      <c r="I117" s="95"/>
    </row>
    <row r="118" spans="1:9" x14ac:dyDescent="0.2">
      <c r="A118" s="120"/>
      <c r="B118" s="120"/>
      <c r="C118" s="95"/>
      <c r="D118" s="95"/>
      <c r="E118" s="95"/>
      <c r="F118" s="95"/>
      <c r="G118" s="95"/>
      <c r="H118" s="95"/>
      <c r="I118" s="95"/>
    </row>
    <row r="119" spans="1:9" x14ac:dyDescent="0.2">
      <c r="A119" s="120"/>
      <c r="B119" s="120"/>
      <c r="C119" s="95"/>
      <c r="D119" s="95"/>
      <c r="E119" s="95"/>
      <c r="F119" s="95"/>
      <c r="G119" s="95"/>
      <c r="H119" s="95"/>
      <c r="I119" s="95"/>
    </row>
    <row r="120" spans="1:9" x14ac:dyDescent="0.2">
      <c r="A120" s="120"/>
      <c r="B120" s="120"/>
      <c r="C120" s="95"/>
      <c r="D120" s="95"/>
      <c r="E120" s="95"/>
      <c r="F120" s="95"/>
      <c r="G120" s="95"/>
      <c r="H120" s="95"/>
      <c r="I120" s="95"/>
    </row>
    <row r="121" spans="1:9" x14ac:dyDescent="0.2">
      <c r="A121" s="120"/>
      <c r="B121" s="120"/>
      <c r="C121" s="95"/>
      <c r="D121" s="95"/>
      <c r="E121" s="95"/>
      <c r="F121" s="95"/>
      <c r="G121" s="95"/>
      <c r="H121" s="95"/>
      <c r="I121" s="95"/>
    </row>
    <row r="122" spans="1:9" x14ac:dyDescent="0.2">
      <c r="A122" s="120"/>
      <c r="B122" s="120"/>
      <c r="C122" s="95"/>
      <c r="D122" s="95"/>
      <c r="E122" s="95"/>
      <c r="F122" s="95"/>
      <c r="G122" s="95"/>
      <c r="H122" s="95"/>
      <c r="I122" s="95"/>
    </row>
    <row r="123" spans="1:9" x14ac:dyDescent="0.2">
      <c r="A123" s="120"/>
      <c r="B123" s="120"/>
      <c r="C123" s="95"/>
      <c r="D123" s="95"/>
      <c r="E123" s="95"/>
      <c r="F123" s="95"/>
      <c r="G123" s="95"/>
      <c r="H123" s="95"/>
      <c r="I123" s="95"/>
    </row>
    <row r="124" spans="1:9" x14ac:dyDescent="0.2">
      <c r="A124" s="120"/>
      <c r="B124" s="120"/>
      <c r="C124" s="95"/>
      <c r="D124" s="95"/>
      <c r="E124" s="95"/>
      <c r="F124" s="95"/>
      <c r="G124" s="95"/>
      <c r="H124" s="95"/>
      <c r="I124" s="95"/>
    </row>
    <row r="125" spans="1:9" x14ac:dyDescent="0.2">
      <c r="A125" s="120"/>
      <c r="B125" s="120"/>
      <c r="C125" s="95"/>
      <c r="D125" s="95"/>
      <c r="E125" s="95"/>
      <c r="F125" s="95"/>
      <c r="G125" s="95"/>
      <c r="H125" s="95"/>
      <c r="I125" s="95"/>
    </row>
    <row r="126" spans="1:9" x14ac:dyDescent="0.2">
      <c r="A126" s="120"/>
      <c r="B126" s="120"/>
      <c r="C126" s="95"/>
      <c r="D126" s="95"/>
      <c r="E126" s="95"/>
      <c r="F126" s="95"/>
      <c r="G126" s="95"/>
      <c r="H126" s="95"/>
      <c r="I126" s="95"/>
    </row>
    <row r="127" spans="1:9" x14ac:dyDescent="0.2">
      <c r="A127" s="120"/>
      <c r="B127" s="120"/>
      <c r="C127" s="95"/>
      <c r="D127" s="95"/>
      <c r="E127" s="95"/>
      <c r="F127" s="95"/>
      <c r="G127" s="95"/>
      <c r="H127" s="95"/>
      <c r="I127" s="95"/>
    </row>
    <row r="128" spans="1:9" x14ac:dyDescent="0.2">
      <c r="A128" s="120"/>
      <c r="B128" s="120"/>
      <c r="C128" s="95"/>
      <c r="D128" s="95"/>
      <c r="E128" s="95"/>
      <c r="F128" s="95"/>
      <c r="G128" s="95"/>
      <c r="H128" s="95"/>
      <c r="I128" s="95"/>
    </row>
    <row r="129" spans="1:9" x14ac:dyDescent="0.2">
      <c r="A129" s="120"/>
      <c r="B129" s="120"/>
      <c r="C129" s="95"/>
      <c r="D129" s="95"/>
      <c r="E129" s="95"/>
      <c r="F129" s="95"/>
      <c r="G129" s="95"/>
      <c r="H129" s="95"/>
      <c r="I129" s="95"/>
    </row>
    <row r="130" spans="1:9" x14ac:dyDescent="0.2">
      <c r="A130" s="120"/>
      <c r="B130" s="120"/>
      <c r="C130" s="95"/>
      <c r="D130" s="95"/>
      <c r="E130" s="95"/>
      <c r="F130" s="95"/>
      <c r="G130" s="95"/>
      <c r="H130" s="95"/>
      <c r="I130" s="95"/>
    </row>
    <row r="131" spans="1:9" x14ac:dyDescent="0.2">
      <c r="A131" s="120"/>
      <c r="B131" s="120"/>
      <c r="C131" s="95"/>
      <c r="D131" s="95"/>
      <c r="E131" s="95"/>
      <c r="F131" s="95"/>
      <c r="G131" s="95"/>
      <c r="H131" s="95"/>
      <c r="I131" s="95"/>
    </row>
    <row r="132" spans="1:9" x14ac:dyDescent="0.2">
      <c r="A132" s="120"/>
      <c r="B132" s="120"/>
      <c r="C132" s="95"/>
      <c r="D132" s="95"/>
      <c r="E132" s="95"/>
      <c r="F132" s="95"/>
      <c r="G132" s="95"/>
      <c r="H132" s="95"/>
      <c r="I132" s="95"/>
    </row>
    <row r="133" spans="1:9" x14ac:dyDescent="0.2">
      <c r="A133" s="120"/>
      <c r="B133" s="120"/>
      <c r="C133" s="95"/>
      <c r="D133" s="95"/>
      <c r="E133" s="95"/>
      <c r="F133" s="95"/>
      <c r="G133" s="95"/>
      <c r="H133" s="95"/>
      <c r="I133" s="95"/>
    </row>
    <row r="134" spans="1:9" x14ac:dyDescent="0.2">
      <c r="A134" s="120"/>
      <c r="B134" s="120"/>
      <c r="C134" s="95"/>
      <c r="D134" s="95"/>
      <c r="E134" s="95"/>
      <c r="F134" s="95"/>
      <c r="G134" s="95"/>
      <c r="H134" s="95"/>
      <c r="I134" s="95"/>
    </row>
    <row r="135" spans="1:9" x14ac:dyDescent="0.2">
      <c r="A135" s="120"/>
      <c r="B135" s="120"/>
      <c r="C135" s="95"/>
      <c r="D135" s="95"/>
      <c r="E135" s="95"/>
      <c r="F135" s="95"/>
      <c r="G135" s="95"/>
      <c r="H135" s="95"/>
      <c r="I135" s="95"/>
    </row>
    <row r="136" spans="1:9" x14ac:dyDescent="0.2">
      <c r="A136" s="120"/>
      <c r="B136" s="120"/>
      <c r="C136" s="95"/>
      <c r="D136" s="95"/>
      <c r="E136" s="95"/>
      <c r="F136" s="95"/>
      <c r="G136" s="95"/>
      <c r="H136" s="95"/>
      <c r="I136" s="95"/>
    </row>
    <row r="137" spans="1:9" x14ac:dyDescent="0.2">
      <c r="A137" s="120"/>
      <c r="B137" s="120"/>
      <c r="C137" s="95"/>
      <c r="D137" s="95"/>
      <c r="E137" s="95"/>
      <c r="F137" s="95"/>
      <c r="G137" s="95"/>
      <c r="H137" s="95"/>
      <c r="I137" s="95"/>
    </row>
    <row r="138" spans="1:9" x14ac:dyDescent="0.2">
      <c r="A138" s="120"/>
      <c r="B138" s="120"/>
      <c r="C138" s="95"/>
      <c r="D138" s="95"/>
      <c r="E138" s="95"/>
      <c r="F138" s="95"/>
      <c r="G138" s="95"/>
      <c r="H138" s="95"/>
      <c r="I138" s="95"/>
    </row>
    <row r="139" spans="1:9" x14ac:dyDescent="0.2">
      <c r="A139" s="120"/>
      <c r="B139" s="120"/>
      <c r="C139" s="95"/>
      <c r="D139" s="95"/>
      <c r="E139" s="95"/>
      <c r="F139" s="95"/>
      <c r="G139" s="95"/>
      <c r="H139" s="95"/>
      <c r="I139" s="95"/>
    </row>
    <row r="140" spans="1:9" x14ac:dyDescent="0.2">
      <c r="A140" s="120"/>
      <c r="B140" s="120"/>
      <c r="C140" s="95"/>
      <c r="D140" s="95"/>
      <c r="E140" s="95"/>
      <c r="F140" s="95"/>
      <c r="G140" s="95"/>
      <c r="H140" s="95"/>
      <c r="I140" s="95"/>
    </row>
    <row r="141" spans="1:9" x14ac:dyDescent="0.2">
      <c r="A141" s="120"/>
      <c r="B141" s="120"/>
      <c r="C141" s="95"/>
      <c r="D141" s="95"/>
      <c r="E141" s="95"/>
      <c r="F141" s="95"/>
      <c r="G141" s="95"/>
      <c r="H141" s="95"/>
      <c r="I141" s="95"/>
    </row>
    <row r="142" spans="1:9" x14ac:dyDescent="0.2">
      <c r="A142" s="120"/>
      <c r="B142" s="120"/>
      <c r="C142" s="95"/>
      <c r="D142" s="95"/>
      <c r="E142" s="95"/>
      <c r="F142" s="95"/>
      <c r="G142" s="95"/>
      <c r="H142" s="95"/>
      <c r="I142" s="95"/>
    </row>
    <row r="143" spans="1:9" x14ac:dyDescent="0.2">
      <c r="A143" s="120"/>
      <c r="B143" s="120"/>
      <c r="C143" s="95"/>
      <c r="D143" s="95"/>
      <c r="E143" s="95"/>
      <c r="F143" s="95"/>
      <c r="G143" s="95"/>
      <c r="H143" s="95"/>
      <c r="I143" s="95"/>
    </row>
    <row r="144" spans="1:9" x14ac:dyDescent="0.2">
      <c r="A144" s="120"/>
      <c r="B144" s="120"/>
      <c r="C144" s="95"/>
      <c r="D144" s="95"/>
      <c r="E144" s="95"/>
      <c r="F144" s="95"/>
      <c r="G144" s="95"/>
      <c r="H144" s="95"/>
      <c r="I144" s="95"/>
    </row>
    <row r="145" spans="1:9" x14ac:dyDescent="0.2">
      <c r="A145" s="120"/>
      <c r="B145" s="120"/>
      <c r="C145" s="95"/>
      <c r="D145" s="95"/>
      <c r="E145" s="95"/>
      <c r="F145" s="95"/>
      <c r="G145" s="95"/>
      <c r="H145" s="95"/>
      <c r="I145" s="95"/>
    </row>
    <row r="146" spans="1:9" x14ac:dyDescent="0.2">
      <c r="A146" s="120"/>
      <c r="B146" s="120"/>
      <c r="C146" s="95"/>
      <c r="D146" s="95"/>
      <c r="E146" s="95"/>
      <c r="F146" s="95"/>
      <c r="G146" s="95"/>
      <c r="H146" s="95"/>
      <c r="I146" s="95"/>
    </row>
    <row r="147" spans="1:9" x14ac:dyDescent="0.2">
      <c r="A147" s="120"/>
      <c r="B147" s="120"/>
      <c r="C147" s="95"/>
      <c r="D147" s="95"/>
      <c r="E147" s="95"/>
      <c r="F147" s="95"/>
      <c r="G147" s="95"/>
      <c r="H147" s="95"/>
      <c r="I147" s="95"/>
    </row>
    <row r="148" spans="1:9" x14ac:dyDescent="0.2">
      <c r="A148" s="120"/>
      <c r="B148" s="120"/>
      <c r="C148" s="95"/>
      <c r="D148" s="95"/>
      <c r="E148" s="95"/>
      <c r="F148" s="95"/>
      <c r="G148" s="95"/>
      <c r="H148" s="95"/>
      <c r="I148" s="95"/>
    </row>
    <row r="149" spans="1:9" x14ac:dyDescent="0.2">
      <c r="A149" s="120"/>
      <c r="B149" s="120"/>
      <c r="C149" s="95"/>
      <c r="D149" s="95"/>
      <c r="E149" s="95"/>
      <c r="F149" s="95"/>
      <c r="G149" s="95"/>
      <c r="H149" s="95"/>
      <c r="I149" s="95"/>
    </row>
    <row r="150" spans="1:9" x14ac:dyDescent="0.2">
      <c r="A150" s="120"/>
      <c r="B150" s="120"/>
      <c r="C150" s="95"/>
      <c r="D150" s="95"/>
      <c r="E150" s="95"/>
      <c r="F150" s="95"/>
      <c r="G150" s="95"/>
      <c r="H150" s="95"/>
      <c r="I150" s="95"/>
    </row>
    <row r="151" spans="1:9" x14ac:dyDescent="0.2">
      <c r="A151" s="120"/>
      <c r="B151" s="120"/>
      <c r="C151" s="95"/>
      <c r="D151" s="95"/>
      <c r="E151" s="95"/>
      <c r="F151" s="95"/>
      <c r="G151" s="95"/>
      <c r="H151" s="95"/>
      <c r="I151" s="95"/>
    </row>
    <row r="152" spans="1:9" x14ac:dyDescent="0.2">
      <c r="A152" s="120"/>
      <c r="B152" s="120"/>
      <c r="C152" s="95"/>
      <c r="D152" s="95"/>
      <c r="E152" s="95"/>
      <c r="F152" s="95"/>
      <c r="G152" s="95"/>
      <c r="H152" s="95"/>
      <c r="I152" s="95"/>
    </row>
    <row r="153" spans="1:9" x14ac:dyDescent="0.2">
      <c r="A153" s="120"/>
      <c r="B153" s="120"/>
      <c r="C153" s="95"/>
      <c r="D153" s="95"/>
      <c r="E153" s="95"/>
      <c r="F153" s="95"/>
      <c r="G153" s="95"/>
      <c r="H153" s="95"/>
      <c r="I153" s="95"/>
    </row>
    <row r="154" spans="1:9" x14ac:dyDescent="0.2">
      <c r="A154" s="120"/>
      <c r="B154" s="120"/>
      <c r="C154" s="95"/>
      <c r="D154" s="95"/>
      <c r="E154" s="95"/>
      <c r="F154" s="95"/>
      <c r="G154" s="95"/>
      <c r="H154" s="95"/>
      <c r="I154" s="95"/>
    </row>
    <row r="155" spans="1:9" x14ac:dyDescent="0.2">
      <c r="A155" s="120"/>
      <c r="B155" s="120"/>
      <c r="C155" s="95"/>
      <c r="D155" s="95"/>
      <c r="E155" s="95"/>
      <c r="F155" s="95"/>
      <c r="G155" s="95"/>
      <c r="H155" s="95"/>
      <c r="I155" s="95"/>
    </row>
    <row r="156" spans="1:9" x14ac:dyDescent="0.2">
      <c r="A156" s="120"/>
      <c r="B156" s="120"/>
      <c r="C156" s="95"/>
      <c r="D156" s="95"/>
      <c r="E156" s="95"/>
      <c r="F156" s="95"/>
      <c r="G156" s="95"/>
      <c r="H156" s="95"/>
      <c r="I156" s="95"/>
    </row>
    <row r="157" spans="1:9" x14ac:dyDescent="0.2">
      <c r="A157" s="120"/>
      <c r="B157" s="120"/>
      <c r="C157" s="95"/>
      <c r="D157" s="95"/>
      <c r="E157" s="95"/>
      <c r="F157" s="95"/>
      <c r="G157" s="95"/>
      <c r="H157" s="95"/>
      <c r="I157" s="95"/>
    </row>
    <row r="158" spans="1:9" x14ac:dyDescent="0.2">
      <c r="A158" s="120"/>
      <c r="B158" s="120"/>
      <c r="C158" s="95"/>
      <c r="D158" s="95"/>
      <c r="E158" s="95"/>
      <c r="F158" s="95"/>
      <c r="G158" s="95"/>
      <c r="H158" s="95"/>
      <c r="I158" s="95"/>
    </row>
    <row r="159" spans="1:9" x14ac:dyDescent="0.2">
      <c r="A159" s="120"/>
      <c r="B159" s="120"/>
      <c r="C159" s="95"/>
      <c r="D159" s="95"/>
      <c r="E159" s="95"/>
      <c r="F159" s="95"/>
      <c r="G159" s="95"/>
      <c r="H159" s="95"/>
      <c r="I159" s="95"/>
    </row>
    <row r="160" spans="1:9" x14ac:dyDescent="0.2">
      <c r="A160" s="120"/>
      <c r="B160" s="120"/>
      <c r="C160" s="95"/>
      <c r="D160" s="95"/>
      <c r="E160" s="95"/>
      <c r="F160" s="95"/>
      <c r="G160" s="95"/>
      <c r="H160" s="95"/>
      <c r="I160" s="95"/>
    </row>
    <row r="161" spans="1:9" x14ac:dyDescent="0.2">
      <c r="A161" s="120"/>
      <c r="B161" s="120"/>
      <c r="C161" s="95"/>
      <c r="D161" s="95"/>
      <c r="E161" s="95"/>
      <c r="F161" s="95"/>
      <c r="G161" s="95"/>
      <c r="H161" s="95"/>
      <c r="I161" s="95"/>
    </row>
    <row r="162" spans="1:9" x14ac:dyDescent="0.2">
      <c r="A162" s="120"/>
      <c r="B162" s="120"/>
      <c r="C162" s="95"/>
      <c r="D162" s="95"/>
      <c r="E162" s="95"/>
      <c r="F162" s="95"/>
      <c r="G162" s="95"/>
      <c r="H162" s="95"/>
      <c r="I162" s="95"/>
    </row>
    <row r="163" spans="1:9" x14ac:dyDescent="0.2">
      <c r="A163" s="120"/>
      <c r="B163" s="120"/>
      <c r="C163" s="95"/>
      <c r="D163" s="95"/>
      <c r="E163" s="95"/>
      <c r="F163" s="95"/>
      <c r="G163" s="95"/>
      <c r="H163" s="95"/>
      <c r="I163" s="95"/>
    </row>
    <row r="164" spans="1:9" x14ac:dyDescent="0.2">
      <c r="A164" s="120"/>
      <c r="B164" s="120"/>
      <c r="C164" s="95"/>
      <c r="D164" s="95"/>
      <c r="E164" s="95"/>
      <c r="F164" s="95"/>
      <c r="G164" s="95"/>
      <c r="H164" s="95"/>
      <c r="I164" s="95"/>
    </row>
    <row r="165" spans="1:9" x14ac:dyDescent="0.2">
      <c r="A165" s="120"/>
      <c r="B165" s="120"/>
      <c r="C165" s="95"/>
      <c r="D165" s="95"/>
      <c r="E165" s="95"/>
      <c r="F165" s="95"/>
      <c r="G165" s="95"/>
      <c r="H165" s="95"/>
      <c r="I165" s="95"/>
    </row>
    <row r="166" spans="1:9" x14ac:dyDescent="0.2">
      <c r="A166" s="120"/>
      <c r="B166" s="120"/>
      <c r="C166" s="95"/>
      <c r="D166" s="95"/>
      <c r="E166" s="95"/>
      <c r="F166" s="95"/>
      <c r="G166" s="95"/>
      <c r="H166" s="95"/>
      <c r="I166" s="95"/>
    </row>
    <row r="167" spans="1:9" x14ac:dyDescent="0.2">
      <c r="A167" s="120"/>
      <c r="B167" s="120"/>
      <c r="C167" s="95"/>
      <c r="D167" s="95"/>
      <c r="E167" s="95"/>
      <c r="F167" s="95"/>
      <c r="G167" s="95"/>
      <c r="H167" s="95"/>
      <c r="I167" s="95"/>
    </row>
    <row r="168" spans="1:9" x14ac:dyDescent="0.2">
      <c r="A168" s="120"/>
      <c r="B168" s="120"/>
      <c r="C168" s="95"/>
      <c r="D168" s="95"/>
      <c r="E168" s="95"/>
      <c r="F168" s="95"/>
      <c r="G168" s="95"/>
      <c r="H168" s="95"/>
      <c r="I168" s="95"/>
    </row>
    <row r="169" spans="1:9" x14ac:dyDescent="0.2">
      <c r="A169" s="120"/>
      <c r="B169" s="120"/>
      <c r="C169" s="95"/>
      <c r="D169" s="95"/>
      <c r="E169" s="95"/>
      <c r="F169" s="95"/>
      <c r="G169" s="95"/>
      <c r="H169" s="95"/>
      <c r="I169" s="95"/>
    </row>
    <row r="170" spans="1:9" x14ac:dyDescent="0.2">
      <c r="A170" s="120"/>
      <c r="B170" s="120"/>
      <c r="C170" s="95"/>
      <c r="D170" s="95"/>
      <c r="E170" s="95"/>
      <c r="F170" s="95"/>
      <c r="G170" s="95"/>
      <c r="H170" s="95"/>
      <c r="I170" s="95"/>
    </row>
    <row r="171" spans="1:9" x14ac:dyDescent="0.2">
      <c r="A171" s="120"/>
      <c r="B171" s="120"/>
      <c r="C171" s="95"/>
      <c r="D171" s="95"/>
      <c r="E171" s="95"/>
      <c r="F171" s="95"/>
      <c r="G171" s="95"/>
      <c r="H171" s="95"/>
      <c r="I171" s="95"/>
    </row>
    <row r="172" spans="1:9" x14ac:dyDescent="0.2">
      <c r="A172" s="120"/>
      <c r="B172" s="120"/>
      <c r="C172" s="95"/>
      <c r="D172" s="95"/>
      <c r="E172" s="95"/>
      <c r="F172" s="95"/>
      <c r="G172" s="95"/>
      <c r="H172" s="95"/>
      <c r="I172" s="95"/>
    </row>
    <row r="173" spans="1:9" x14ac:dyDescent="0.2">
      <c r="A173" s="120"/>
      <c r="B173" s="120"/>
      <c r="C173" s="95"/>
      <c r="D173" s="95"/>
      <c r="E173" s="95"/>
      <c r="F173" s="95"/>
      <c r="G173" s="95"/>
      <c r="H173" s="95"/>
      <c r="I173" s="95"/>
    </row>
    <row r="174" spans="1:9" x14ac:dyDescent="0.2">
      <c r="A174" s="120"/>
      <c r="B174" s="120"/>
      <c r="C174" s="95"/>
      <c r="D174" s="95"/>
      <c r="E174" s="95"/>
      <c r="F174" s="95"/>
      <c r="G174" s="95"/>
      <c r="H174" s="95"/>
      <c r="I174" s="95"/>
    </row>
    <row r="175" spans="1:9" x14ac:dyDescent="0.2">
      <c r="A175" s="120"/>
      <c r="B175" s="120"/>
      <c r="C175" s="95"/>
      <c r="D175" s="95"/>
      <c r="E175" s="95"/>
      <c r="F175" s="95"/>
      <c r="G175" s="95"/>
      <c r="H175" s="95"/>
      <c r="I175" s="95"/>
    </row>
    <row r="176" spans="1:9" x14ac:dyDescent="0.2">
      <c r="A176" s="120"/>
      <c r="B176" s="120"/>
      <c r="C176" s="95"/>
      <c r="D176" s="95"/>
      <c r="E176" s="95"/>
      <c r="F176" s="95"/>
      <c r="G176" s="95"/>
      <c r="H176" s="95"/>
      <c r="I176" s="95"/>
    </row>
    <row r="177" spans="1:9" x14ac:dyDescent="0.2">
      <c r="A177" s="120"/>
      <c r="B177" s="120"/>
      <c r="C177" s="95"/>
      <c r="D177" s="95"/>
      <c r="E177" s="95"/>
      <c r="F177" s="95"/>
      <c r="G177" s="95"/>
      <c r="H177" s="95"/>
      <c r="I177" s="95"/>
    </row>
    <row r="178" spans="1:9" x14ac:dyDescent="0.2">
      <c r="A178" s="120"/>
      <c r="B178" s="120"/>
      <c r="C178" s="95"/>
      <c r="D178" s="95"/>
      <c r="E178" s="95"/>
      <c r="F178" s="95"/>
      <c r="G178" s="95"/>
      <c r="H178" s="95"/>
      <c r="I178" s="95"/>
    </row>
    <row r="179" spans="1:9" x14ac:dyDescent="0.2">
      <c r="A179" s="120"/>
      <c r="B179" s="120"/>
      <c r="C179" s="95"/>
      <c r="D179" s="95"/>
      <c r="E179" s="95"/>
      <c r="F179" s="95"/>
      <c r="G179" s="95"/>
      <c r="H179" s="95"/>
      <c r="I179" s="95"/>
    </row>
    <row r="180" spans="1:9" x14ac:dyDescent="0.2">
      <c r="A180" s="120"/>
      <c r="B180" s="120"/>
      <c r="C180" s="95"/>
      <c r="D180" s="95"/>
      <c r="E180" s="95"/>
      <c r="F180" s="95"/>
      <c r="G180" s="95"/>
      <c r="H180" s="95"/>
      <c r="I180" s="95"/>
    </row>
    <row r="181" spans="1:9" x14ac:dyDescent="0.2">
      <c r="A181" s="120"/>
      <c r="B181" s="120"/>
      <c r="C181" s="95"/>
      <c r="D181" s="95"/>
      <c r="E181" s="95"/>
      <c r="F181" s="95"/>
      <c r="G181" s="95"/>
      <c r="H181" s="95"/>
      <c r="I181" s="95"/>
    </row>
    <row r="182" spans="1:9" x14ac:dyDescent="0.2">
      <c r="A182" s="120"/>
      <c r="B182" s="120"/>
      <c r="C182" s="95"/>
      <c r="D182" s="95"/>
      <c r="E182" s="95"/>
      <c r="F182" s="95"/>
      <c r="G182" s="95"/>
      <c r="H182" s="95"/>
      <c r="I182" s="95"/>
    </row>
    <row r="183" spans="1:9" x14ac:dyDescent="0.2">
      <c r="A183" s="120"/>
      <c r="B183" s="120"/>
      <c r="C183" s="95"/>
      <c r="D183" s="95"/>
      <c r="E183" s="95"/>
      <c r="F183" s="95"/>
      <c r="G183" s="95"/>
      <c r="H183" s="95"/>
      <c r="I183" s="95"/>
    </row>
    <row r="184" spans="1:9" x14ac:dyDescent="0.2">
      <c r="A184" s="120"/>
      <c r="B184" s="120"/>
      <c r="C184" s="95"/>
      <c r="D184" s="95"/>
      <c r="E184" s="95"/>
      <c r="F184" s="95"/>
      <c r="G184" s="95"/>
      <c r="H184" s="95"/>
      <c r="I184" s="95"/>
    </row>
    <row r="185" spans="1:9" x14ac:dyDescent="0.2">
      <c r="A185" s="120"/>
      <c r="B185" s="120"/>
      <c r="C185" s="95"/>
      <c r="D185" s="95"/>
      <c r="E185" s="95"/>
      <c r="F185" s="95"/>
      <c r="G185" s="95"/>
      <c r="H185" s="95"/>
      <c r="I185" s="95"/>
    </row>
    <row r="186" spans="1:9" x14ac:dyDescent="0.2">
      <c r="A186" s="120"/>
      <c r="B186" s="120"/>
      <c r="C186" s="95"/>
      <c r="D186" s="95"/>
      <c r="E186" s="95"/>
      <c r="F186" s="95"/>
      <c r="G186" s="95"/>
      <c r="H186" s="95"/>
      <c r="I186" s="95"/>
    </row>
    <row r="187" spans="1:9" x14ac:dyDescent="0.2">
      <c r="A187" s="120"/>
      <c r="B187" s="120"/>
      <c r="C187" s="95"/>
      <c r="D187" s="95"/>
      <c r="E187" s="95"/>
      <c r="F187" s="95"/>
      <c r="G187" s="95"/>
      <c r="H187" s="95"/>
      <c r="I187" s="95"/>
    </row>
    <row r="188" spans="1:9" x14ac:dyDescent="0.2">
      <c r="A188" s="120"/>
      <c r="B188" s="120"/>
      <c r="C188" s="95"/>
      <c r="D188" s="95"/>
      <c r="E188" s="95"/>
      <c r="F188" s="95"/>
      <c r="G188" s="95"/>
      <c r="H188" s="95"/>
      <c r="I188" s="95"/>
    </row>
    <row r="189" spans="1:9" x14ac:dyDescent="0.2">
      <c r="A189" s="120"/>
      <c r="B189" s="120"/>
      <c r="C189" s="95"/>
      <c r="D189" s="95"/>
      <c r="E189" s="95"/>
      <c r="F189" s="95"/>
      <c r="G189" s="95"/>
      <c r="H189" s="95"/>
      <c r="I189" s="95"/>
    </row>
    <row r="190" spans="1:9" x14ac:dyDescent="0.2">
      <c r="A190" s="120"/>
      <c r="B190" s="120"/>
      <c r="C190" s="95"/>
      <c r="D190" s="95"/>
      <c r="E190" s="95"/>
      <c r="F190" s="95"/>
      <c r="G190" s="95"/>
      <c r="H190" s="95"/>
      <c r="I190" s="95"/>
    </row>
    <row r="191" spans="1:9" x14ac:dyDescent="0.2">
      <c r="A191" s="120"/>
      <c r="B191" s="120"/>
      <c r="C191" s="95"/>
      <c r="D191" s="95"/>
      <c r="E191" s="95"/>
      <c r="F191" s="95"/>
      <c r="G191" s="95"/>
      <c r="H191" s="95"/>
      <c r="I191" s="95"/>
    </row>
    <row r="192" spans="1:9" x14ac:dyDescent="0.2">
      <c r="A192" s="120"/>
      <c r="B192" s="120"/>
      <c r="C192" s="95"/>
      <c r="D192" s="95"/>
      <c r="E192" s="95"/>
      <c r="F192" s="95"/>
      <c r="G192" s="95"/>
      <c r="H192" s="95"/>
      <c r="I192" s="95"/>
    </row>
    <row r="193" spans="1:9" x14ac:dyDescent="0.2">
      <c r="A193" s="120"/>
      <c r="B193" s="120"/>
      <c r="C193" s="95"/>
      <c r="D193" s="95"/>
      <c r="E193" s="95"/>
      <c r="F193" s="95"/>
      <c r="G193" s="95"/>
      <c r="H193" s="95"/>
      <c r="I193" s="95"/>
    </row>
    <row r="194" spans="1:9" x14ac:dyDescent="0.2">
      <c r="A194" s="120"/>
      <c r="B194" s="120"/>
      <c r="C194" s="95"/>
      <c r="D194" s="95"/>
      <c r="E194" s="95"/>
      <c r="F194" s="95"/>
      <c r="G194" s="95"/>
      <c r="H194" s="95"/>
      <c r="I194" s="95"/>
    </row>
    <row r="195" spans="1:9" x14ac:dyDescent="0.2">
      <c r="A195" s="120"/>
      <c r="B195" s="120"/>
      <c r="C195" s="95"/>
      <c r="D195" s="95"/>
      <c r="E195" s="95"/>
      <c r="F195" s="95"/>
      <c r="G195" s="95"/>
      <c r="H195" s="95"/>
      <c r="I195" s="95"/>
    </row>
    <row r="196" spans="1:9" x14ac:dyDescent="0.2">
      <c r="A196" s="120"/>
      <c r="B196" s="120"/>
      <c r="C196" s="95"/>
      <c r="D196" s="95"/>
      <c r="E196" s="95"/>
      <c r="F196" s="95"/>
      <c r="G196" s="95"/>
      <c r="H196" s="95"/>
      <c r="I196" s="95"/>
    </row>
    <row r="197" spans="1:9" x14ac:dyDescent="0.2">
      <c r="A197" s="120"/>
      <c r="B197" s="120"/>
      <c r="C197" s="95"/>
      <c r="D197" s="95"/>
      <c r="E197" s="95"/>
      <c r="F197" s="95"/>
      <c r="G197" s="95"/>
      <c r="H197" s="95"/>
      <c r="I197" s="95"/>
    </row>
    <row r="198" spans="1:9" x14ac:dyDescent="0.2">
      <c r="A198" s="120"/>
      <c r="B198" s="120"/>
      <c r="C198" s="95"/>
      <c r="D198" s="95"/>
      <c r="E198" s="95"/>
      <c r="F198" s="95"/>
      <c r="G198" s="95"/>
      <c r="H198" s="95"/>
      <c r="I198" s="95"/>
    </row>
    <row r="199" spans="1:9" x14ac:dyDescent="0.2">
      <c r="A199" s="120"/>
      <c r="B199" s="120"/>
      <c r="C199" s="95"/>
      <c r="D199" s="95"/>
      <c r="E199" s="95"/>
      <c r="F199" s="95"/>
      <c r="G199" s="95"/>
      <c r="H199" s="95"/>
      <c r="I199" s="95"/>
    </row>
    <row r="200" spans="1:9" x14ac:dyDescent="0.2">
      <c r="A200" s="120"/>
      <c r="B200" s="120"/>
      <c r="C200" s="95"/>
      <c r="D200" s="95"/>
      <c r="E200" s="95"/>
      <c r="F200" s="95"/>
      <c r="G200" s="95"/>
      <c r="H200" s="95"/>
      <c r="I200" s="95"/>
    </row>
    <row r="201" spans="1:9" x14ac:dyDescent="0.2">
      <c r="A201" s="120"/>
      <c r="B201" s="120"/>
      <c r="C201" s="95"/>
      <c r="D201" s="95"/>
      <c r="E201" s="95"/>
      <c r="F201" s="95"/>
      <c r="G201" s="95"/>
      <c r="H201" s="95"/>
      <c r="I201" s="95"/>
    </row>
    <row r="202" spans="1:9" x14ac:dyDescent="0.2">
      <c r="A202" s="120"/>
      <c r="B202" s="120"/>
      <c r="C202" s="95"/>
      <c r="D202" s="95"/>
      <c r="E202" s="95"/>
      <c r="F202" s="95"/>
      <c r="G202" s="95"/>
      <c r="H202" s="95"/>
      <c r="I202" s="95"/>
    </row>
    <row r="203" spans="1:9" x14ac:dyDescent="0.2">
      <c r="A203" s="120"/>
      <c r="B203" s="120"/>
      <c r="C203" s="95"/>
      <c r="D203" s="95"/>
      <c r="E203" s="95"/>
      <c r="F203" s="95"/>
      <c r="G203" s="95"/>
      <c r="H203" s="95"/>
      <c r="I203" s="95"/>
    </row>
    <row r="204" spans="1:9" x14ac:dyDescent="0.2">
      <c r="A204" s="120"/>
      <c r="B204" s="120"/>
      <c r="C204" s="95"/>
      <c r="D204" s="95"/>
      <c r="E204" s="95"/>
      <c r="F204" s="95"/>
      <c r="G204" s="95"/>
      <c r="H204" s="95"/>
      <c r="I204" s="95"/>
    </row>
    <row r="205" spans="1:9" x14ac:dyDescent="0.2">
      <c r="A205" s="120"/>
      <c r="B205" s="120"/>
      <c r="C205" s="95"/>
      <c r="D205" s="95"/>
      <c r="E205" s="95"/>
      <c r="F205" s="95"/>
      <c r="G205" s="95"/>
      <c r="H205" s="95"/>
      <c r="I205" s="95"/>
    </row>
    <row r="206" spans="1:9" x14ac:dyDescent="0.2">
      <c r="A206" s="120"/>
      <c r="B206" s="120"/>
      <c r="C206" s="95"/>
      <c r="D206" s="95"/>
      <c r="E206" s="95"/>
      <c r="F206" s="95"/>
      <c r="G206" s="95"/>
      <c r="H206" s="95"/>
      <c r="I206" s="95"/>
    </row>
    <row r="207" spans="1:9" x14ac:dyDescent="0.2">
      <c r="A207" s="120"/>
      <c r="B207" s="120"/>
      <c r="C207" s="95"/>
      <c r="D207" s="95"/>
      <c r="E207" s="95"/>
      <c r="F207" s="95"/>
      <c r="G207" s="95"/>
      <c r="H207" s="95"/>
      <c r="I207" s="95"/>
    </row>
    <row r="208" spans="1:9" x14ac:dyDescent="0.2">
      <c r="A208" s="120"/>
      <c r="B208" s="120"/>
      <c r="C208" s="95"/>
      <c r="D208" s="95"/>
      <c r="E208" s="95"/>
      <c r="F208" s="95"/>
      <c r="G208" s="95"/>
      <c r="H208" s="95"/>
      <c r="I208" s="95"/>
    </row>
    <row r="209" spans="1:9" x14ac:dyDescent="0.2">
      <c r="A209" s="120"/>
      <c r="B209" s="120"/>
      <c r="C209" s="95"/>
      <c r="D209" s="95"/>
      <c r="E209" s="95"/>
      <c r="F209" s="95"/>
      <c r="G209" s="95"/>
      <c r="H209" s="95"/>
      <c r="I209" s="95"/>
    </row>
    <row r="210" spans="1:9" x14ac:dyDescent="0.2">
      <c r="A210" s="120"/>
      <c r="B210" s="120"/>
      <c r="C210" s="95"/>
      <c r="D210" s="95"/>
      <c r="E210" s="95"/>
      <c r="F210" s="95"/>
      <c r="G210" s="95"/>
      <c r="H210" s="95"/>
      <c r="I210" s="95"/>
    </row>
    <row r="211" spans="1:9" x14ac:dyDescent="0.2">
      <c r="A211" s="120"/>
      <c r="B211" s="120"/>
      <c r="C211" s="95"/>
      <c r="D211" s="95"/>
      <c r="E211" s="95"/>
      <c r="F211" s="95"/>
      <c r="G211" s="95"/>
      <c r="H211" s="95"/>
      <c r="I211" s="95"/>
    </row>
    <row r="212" spans="1:9" x14ac:dyDescent="0.2">
      <c r="A212" s="120"/>
      <c r="B212" s="120"/>
      <c r="C212" s="95"/>
      <c r="D212" s="95"/>
      <c r="E212" s="95"/>
      <c r="F212" s="95"/>
      <c r="G212" s="95"/>
      <c r="H212" s="95"/>
      <c r="I212" s="95"/>
    </row>
    <row r="213" spans="1:9" x14ac:dyDescent="0.2">
      <c r="A213" s="120"/>
      <c r="B213" s="120"/>
      <c r="C213" s="95"/>
      <c r="D213" s="95"/>
      <c r="E213" s="95"/>
      <c r="F213" s="95"/>
      <c r="G213" s="95"/>
      <c r="H213" s="95"/>
      <c r="I213" s="95"/>
    </row>
    <row r="214" spans="1:9" x14ac:dyDescent="0.2">
      <c r="A214" s="120"/>
      <c r="B214" s="120"/>
      <c r="C214" s="95"/>
      <c r="D214" s="95"/>
      <c r="E214" s="95"/>
      <c r="F214" s="95"/>
      <c r="G214" s="95"/>
      <c r="H214" s="95"/>
      <c r="I214" s="95"/>
    </row>
    <row r="215" spans="1:9" x14ac:dyDescent="0.2">
      <c r="A215" s="120"/>
      <c r="B215" s="120"/>
      <c r="C215" s="95"/>
      <c r="D215" s="95"/>
      <c r="E215" s="95"/>
      <c r="F215" s="95"/>
      <c r="G215" s="95"/>
      <c r="H215" s="95"/>
      <c r="I215" s="95"/>
    </row>
    <row r="216" spans="1:9" x14ac:dyDescent="0.2">
      <c r="A216" s="120"/>
      <c r="B216" s="120"/>
      <c r="C216" s="95"/>
      <c r="D216" s="95"/>
      <c r="E216" s="95"/>
      <c r="F216" s="95"/>
      <c r="G216" s="95"/>
      <c r="H216" s="95"/>
      <c r="I216" s="95"/>
    </row>
    <row r="217" spans="1:9" x14ac:dyDescent="0.2">
      <c r="A217" s="120"/>
      <c r="B217" s="120"/>
      <c r="C217" s="95"/>
      <c r="D217" s="95"/>
      <c r="E217" s="95"/>
      <c r="F217" s="95"/>
      <c r="G217" s="95"/>
      <c r="H217" s="95"/>
      <c r="I217" s="95"/>
    </row>
    <row r="218" spans="1:9" x14ac:dyDescent="0.2">
      <c r="A218" s="120"/>
      <c r="B218" s="120"/>
      <c r="C218" s="95"/>
      <c r="D218" s="95"/>
      <c r="E218" s="95"/>
      <c r="F218" s="95"/>
      <c r="G218" s="95"/>
      <c r="H218" s="95"/>
      <c r="I218" s="95"/>
    </row>
    <row r="219" spans="1:9" x14ac:dyDescent="0.2">
      <c r="A219" s="120"/>
      <c r="B219" s="120"/>
      <c r="C219" s="95"/>
      <c r="D219" s="95"/>
      <c r="E219" s="95"/>
      <c r="F219" s="95"/>
      <c r="G219" s="95"/>
      <c r="H219" s="95"/>
      <c r="I219" s="95"/>
    </row>
    <row r="220" spans="1:9" x14ac:dyDescent="0.2">
      <c r="A220" s="120"/>
      <c r="B220" s="120"/>
      <c r="C220" s="95"/>
      <c r="D220" s="95"/>
      <c r="E220" s="95"/>
      <c r="F220" s="95"/>
      <c r="G220" s="95"/>
      <c r="H220" s="95"/>
      <c r="I220" s="95"/>
    </row>
    <row r="221" spans="1:9" x14ac:dyDescent="0.2">
      <c r="A221" s="120"/>
      <c r="B221" s="120"/>
      <c r="C221" s="95"/>
      <c r="D221" s="95"/>
      <c r="E221" s="95"/>
      <c r="F221" s="95"/>
      <c r="G221" s="95"/>
      <c r="H221" s="95"/>
      <c r="I221" s="95"/>
    </row>
    <row r="222" spans="1:9" x14ac:dyDescent="0.2">
      <c r="A222" s="120"/>
      <c r="B222" s="120"/>
      <c r="C222" s="95"/>
      <c r="D222" s="95"/>
      <c r="E222" s="95"/>
      <c r="F222" s="95"/>
      <c r="G222" s="95"/>
      <c r="H222" s="95"/>
      <c r="I222" s="95"/>
    </row>
    <row r="223" spans="1:9" x14ac:dyDescent="0.2">
      <c r="A223" s="120"/>
      <c r="B223" s="120"/>
      <c r="C223" s="95"/>
      <c r="D223" s="95"/>
      <c r="E223" s="95"/>
      <c r="F223" s="95"/>
      <c r="G223" s="95"/>
      <c r="H223" s="95"/>
      <c r="I223" s="95"/>
    </row>
    <row r="224" spans="1:9" x14ac:dyDescent="0.2">
      <c r="A224" s="120"/>
      <c r="B224" s="120"/>
      <c r="C224" s="95"/>
      <c r="D224" s="95"/>
      <c r="E224" s="95"/>
      <c r="F224" s="95"/>
      <c r="G224" s="95"/>
      <c r="H224" s="95"/>
      <c r="I224" s="95"/>
    </row>
    <row r="225" spans="1:9" x14ac:dyDescent="0.2">
      <c r="A225" s="120"/>
      <c r="B225" s="120"/>
      <c r="C225" s="95"/>
      <c r="D225" s="95"/>
      <c r="E225" s="95"/>
      <c r="F225" s="95"/>
      <c r="G225" s="95"/>
      <c r="H225" s="95"/>
      <c r="I225" s="95"/>
    </row>
    <row r="226" spans="1:9" x14ac:dyDescent="0.2">
      <c r="A226" s="120"/>
      <c r="B226" s="120"/>
      <c r="C226" s="95"/>
      <c r="D226" s="95"/>
      <c r="E226" s="95"/>
      <c r="F226" s="95"/>
      <c r="G226" s="95"/>
      <c r="H226" s="95"/>
      <c r="I226" s="95"/>
    </row>
    <row r="227" spans="1:9" x14ac:dyDescent="0.2">
      <c r="A227" s="120"/>
      <c r="B227" s="120"/>
      <c r="C227" s="95"/>
      <c r="D227" s="95"/>
      <c r="E227" s="95"/>
      <c r="F227" s="95"/>
      <c r="G227" s="95"/>
      <c r="H227" s="95"/>
      <c r="I227" s="95"/>
    </row>
    <row r="228" spans="1:9" x14ac:dyDescent="0.2">
      <c r="A228" s="120"/>
      <c r="B228" s="120"/>
      <c r="C228" s="95"/>
      <c r="D228" s="95"/>
      <c r="E228" s="95"/>
      <c r="F228" s="95"/>
      <c r="G228" s="95"/>
      <c r="H228" s="95"/>
      <c r="I228" s="95"/>
    </row>
    <row r="229" spans="1:9" x14ac:dyDescent="0.2">
      <c r="A229" s="120"/>
      <c r="B229" s="120"/>
      <c r="C229" s="95"/>
      <c r="D229" s="95"/>
      <c r="E229" s="95"/>
      <c r="F229" s="95"/>
      <c r="G229" s="95"/>
      <c r="H229" s="95"/>
      <c r="I229" s="95"/>
    </row>
    <row r="230" spans="1:9" x14ac:dyDescent="0.2">
      <c r="A230" s="120"/>
      <c r="B230" s="120"/>
      <c r="C230" s="95"/>
      <c r="D230" s="95"/>
      <c r="E230" s="95"/>
      <c r="F230" s="95"/>
      <c r="G230" s="95"/>
      <c r="H230" s="95"/>
      <c r="I230" s="95"/>
    </row>
    <row r="231" spans="1:9" x14ac:dyDescent="0.2">
      <c r="A231" s="120"/>
      <c r="B231" s="120"/>
      <c r="C231" s="95"/>
      <c r="D231" s="95"/>
      <c r="E231" s="95"/>
      <c r="F231" s="95"/>
      <c r="G231" s="95"/>
      <c r="H231" s="95"/>
      <c r="I231" s="95"/>
    </row>
    <row r="232" spans="1:9" x14ac:dyDescent="0.2">
      <c r="A232" s="120"/>
      <c r="B232" s="120"/>
      <c r="C232" s="95"/>
      <c r="D232" s="95"/>
      <c r="E232" s="95"/>
      <c r="F232" s="95"/>
      <c r="G232" s="95"/>
      <c r="H232" s="95"/>
      <c r="I232" s="95"/>
    </row>
    <row r="233" spans="1:9" x14ac:dyDescent="0.2">
      <c r="A233" s="120"/>
      <c r="B233" s="120"/>
      <c r="C233" s="95"/>
      <c r="D233" s="95"/>
      <c r="E233" s="95"/>
      <c r="F233" s="95"/>
      <c r="G233" s="95"/>
      <c r="H233" s="95"/>
      <c r="I233" s="95"/>
    </row>
    <row r="234" spans="1:9" x14ac:dyDescent="0.2">
      <c r="A234" s="120"/>
      <c r="B234" s="120"/>
      <c r="C234" s="95"/>
      <c r="D234" s="95"/>
      <c r="E234" s="95"/>
      <c r="F234" s="95"/>
      <c r="G234" s="95"/>
      <c r="H234" s="95"/>
      <c r="I234" s="95"/>
    </row>
    <row r="235" spans="1:9" x14ac:dyDescent="0.2">
      <c r="A235" s="120"/>
      <c r="B235" s="120"/>
      <c r="C235" s="95"/>
      <c r="D235" s="95"/>
      <c r="E235" s="95"/>
      <c r="F235" s="95"/>
      <c r="G235" s="95"/>
      <c r="H235" s="95"/>
      <c r="I235" s="95"/>
    </row>
    <row r="236" spans="1:9" x14ac:dyDescent="0.2">
      <c r="A236" s="120"/>
      <c r="B236" s="120"/>
      <c r="C236" s="95"/>
      <c r="D236" s="95"/>
      <c r="E236" s="95"/>
      <c r="F236" s="95"/>
      <c r="G236" s="95"/>
      <c r="H236" s="95"/>
      <c r="I236" s="95"/>
    </row>
    <row r="237" spans="1:9" x14ac:dyDescent="0.2">
      <c r="A237" s="120"/>
      <c r="B237" s="120"/>
      <c r="C237" s="95"/>
      <c r="D237" s="95"/>
      <c r="E237" s="95"/>
      <c r="F237" s="95"/>
      <c r="G237" s="95"/>
      <c r="H237" s="95"/>
      <c r="I237" s="95"/>
    </row>
    <row r="238" spans="1:9" x14ac:dyDescent="0.2">
      <c r="A238" s="120"/>
      <c r="B238" s="120"/>
      <c r="C238" s="95"/>
      <c r="D238" s="95"/>
      <c r="E238" s="95"/>
      <c r="F238" s="95"/>
      <c r="G238" s="95"/>
      <c r="H238" s="95"/>
      <c r="I238" s="95"/>
    </row>
    <row r="239" spans="1:9" x14ac:dyDescent="0.2">
      <c r="A239" s="120"/>
      <c r="B239" s="120"/>
      <c r="C239" s="95"/>
      <c r="D239" s="95"/>
      <c r="E239" s="95"/>
      <c r="F239" s="95"/>
      <c r="G239" s="95"/>
      <c r="H239" s="95"/>
      <c r="I239" s="95"/>
    </row>
    <row r="240" spans="1:9" x14ac:dyDescent="0.2">
      <c r="A240" s="120"/>
      <c r="B240" s="120"/>
      <c r="C240" s="95"/>
      <c r="D240" s="95"/>
      <c r="E240" s="95"/>
      <c r="F240" s="95"/>
      <c r="G240" s="95"/>
      <c r="H240" s="95"/>
      <c r="I240" s="95"/>
    </row>
    <row r="241" spans="1:9" x14ac:dyDescent="0.2">
      <c r="A241" s="120"/>
      <c r="B241" s="120"/>
      <c r="C241" s="95"/>
      <c r="D241" s="95"/>
      <c r="E241" s="95"/>
      <c r="F241" s="95"/>
      <c r="G241" s="95"/>
      <c r="H241" s="95"/>
      <c r="I241" s="95"/>
    </row>
    <row r="242" spans="1:9" x14ac:dyDescent="0.2">
      <c r="A242" s="120"/>
      <c r="B242" s="120"/>
      <c r="C242" s="95"/>
      <c r="D242" s="95"/>
      <c r="E242" s="95"/>
      <c r="F242" s="95"/>
      <c r="G242" s="95"/>
      <c r="H242" s="95"/>
      <c r="I242" s="95"/>
    </row>
    <row r="243" spans="1:9" x14ac:dyDescent="0.2">
      <c r="A243" s="120"/>
      <c r="B243" s="120"/>
      <c r="C243" s="95"/>
      <c r="D243" s="95"/>
      <c r="E243" s="95"/>
      <c r="F243" s="95"/>
      <c r="G243" s="95"/>
      <c r="H243" s="95"/>
      <c r="I243" s="95"/>
    </row>
    <row r="244" spans="1:9" x14ac:dyDescent="0.2">
      <c r="A244" s="120"/>
      <c r="B244" s="120"/>
      <c r="C244" s="95"/>
      <c r="D244" s="95"/>
      <c r="E244" s="95"/>
      <c r="F244" s="95"/>
      <c r="G244" s="95"/>
      <c r="H244" s="95"/>
      <c r="I244" s="95"/>
    </row>
    <row r="245" spans="1:9" x14ac:dyDescent="0.2">
      <c r="A245" s="120"/>
      <c r="B245" s="120"/>
      <c r="C245" s="95"/>
      <c r="D245" s="95"/>
      <c r="E245" s="95"/>
      <c r="F245" s="95"/>
      <c r="G245" s="95"/>
      <c r="H245" s="95"/>
      <c r="I245" s="95"/>
    </row>
    <row r="246" spans="1:9" x14ac:dyDescent="0.2">
      <c r="A246" s="120"/>
      <c r="B246" s="120"/>
      <c r="C246" s="95"/>
      <c r="D246" s="95"/>
      <c r="E246" s="95"/>
      <c r="F246" s="95"/>
      <c r="G246" s="95"/>
      <c r="H246" s="95"/>
      <c r="I246" s="95"/>
    </row>
    <row r="247" spans="1:9" x14ac:dyDescent="0.2">
      <c r="A247" s="120"/>
      <c r="B247" s="120"/>
      <c r="C247" s="95"/>
      <c r="D247" s="95"/>
      <c r="E247" s="95"/>
      <c r="F247" s="95"/>
      <c r="G247" s="95"/>
      <c r="H247" s="95"/>
      <c r="I247" s="95"/>
    </row>
    <row r="248" spans="1:9" x14ac:dyDescent="0.2">
      <c r="A248" s="120"/>
      <c r="B248" s="120"/>
      <c r="C248" s="95"/>
      <c r="D248" s="95"/>
      <c r="E248" s="95"/>
      <c r="F248" s="95"/>
      <c r="G248" s="95"/>
      <c r="H248" s="95"/>
      <c r="I248" s="95"/>
    </row>
    <row r="249" spans="1:9" x14ac:dyDescent="0.2">
      <c r="A249" s="120"/>
      <c r="B249" s="120"/>
      <c r="C249" s="95"/>
      <c r="D249" s="95"/>
      <c r="E249" s="95"/>
      <c r="F249" s="95"/>
      <c r="G249" s="95"/>
      <c r="H249" s="95"/>
      <c r="I249" s="95"/>
    </row>
    <row r="250" spans="1:9" x14ac:dyDescent="0.2">
      <c r="A250" s="120"/>
      <c r="B250" s="120"/>
      <c r="C250" s="95"/>
      <c r="D250" s="95"/>
      <c r="E250" s="95"/>
      <c r="F250" s="95"/>
      <c r="G250" s="95"/>
      <c r="H250" s="95"/>
      <c r="I250" s="95"/>
    </row>
    <row r="251" spans="1:9" x14ac:dyDescent="0.2">
      <c r="A251" s="120"/>
      <c r="B251" s="120"/>
      <c r="C251" s="95"/>
      <c r="D251" s="95"/>
      <c r="E251" s="95"/>
      <c r="F251" s="95"/>
      <c r="G251" s="95"/>
      <c r="H251" s="95"/>
      <c r="I251" s="95"/>
    </row>
    <row r="252" spans="1:9" x14ac:dyDescent="0.2">
      <c r="A252" s="120"/>
      <c r="B252" s="120"/>
      <c r="C252" s="95"/>
      <c r="D252" s="95"/>
      <c r="E252" s="95"/>
      <c r="F252" s="95"/>
      <c r="G252" s="95"/>
      <c r="H252" s="95"/>
      <c r="I252" s="95"/>
    </row>
    <row r="253" spans="1:9" x14ac:dyDescent="0.2">
      <c r="A253" s="120"/>
      <c r="B253" s="120"/>
      <c r="C253" s="95"/>
      <c r="D253" s="95"/>
      <c r="E253" s="95"/>
      <c r="F253" s="95"/>
      <c r="G253" s="95"/>
      <c r="H253" s="95"/>
      <c r="I253" s="95"/>
    </row>
    <row r="254" spans="1:9" x14ac:dyDescent="0.2">
      <c r="A254" s="120"/>
      <c r="B254" s="120"/>
      <c r="C254" s="95"/>
      <c r="D254" s="95"/>
      <c r="E254" s="95"/>
      <c r="F254" s="95"/>
      <c r="G254" s="95"/>
      <c r="H254" s="95"/>
      <c r="I254" s="95"/>
    </row>
    <row r="255" spans="1:9" x14ac:dyDescent="0.2">
      <c r="A255" s="120"/>
      <c r="B255" s="120"/>
      <c r="C255" s="95"/>
      <c r="D255" s="95"/>
      <c r="E255" s="95"/>
      <c r="F255" s="95"/>
      <c r="G255" s="95"/>
      <c r="H255" s="95"/>
      <c r="I255" s="95"/>
    </row>
    <row r="256" spans="1:9" x14ac:dyDescent="0.2">
      <c r="A256" s="120"/>
      <c r="B256" s="120"/>
      <c r="C256" s="95"/>
      <c r="D256" s="95"/>
      <c r="E256" s="95"/>
      <c r="F256" s="95"/>
      <c r="G256" s="95"/>
      <c r="H256" s="95"/>
      <c r="I256" s="95"/>
    </row>
    <row r="257" spans="1:9" x14ac:dyDescent="0.2">
      <c r="A257" s="120"/>
      <c r="B257" s="120"/>
      <c r="C257" s="95"/>
      <c r="D257" s="95"/>
      <c r="E257" s="95"/>
      <c r="F257" s="95"/>
      <c r="G257" s="95"/>
      <c r="H257" s="95"/>
      <c r="I257" s="95"/>
    </row>
    <row r="258" spans="1:9" x14ac:dyDescent="0.2">
      <c r="A258" s="120"/>
      <c r="B258" s="120"/>
      <c r="C258" s="95"/>
      <c r="D258" s="95"/>
      <c r="E258" s="95"/>
      <c r="F258" s="95"/>
      <c r="G258" s="95"/>
      <c r="H258" s="95"/>
      <c r="I258" s="95"/>
    </row>
    <row r="259" spans="1:9" x14ac:dyDescent="0.2">
      <c r="A259" s="120"/>
      <c r="B259" s="120"/>
      <c r="C259" s="95"/>
      <c r="D259" s="95"/>
      <c r="E259" s="95"/>
      <c r="F259" s="95"/>
      <c r="G259" s="95"/>
      <c r="H259" s="95"/>
      <c r="I259" s="95"/>
    </row>
    <row r="260" spans="1:9" x14ac:dyDescent="0.2">
      <c r="A260" s="120"/>
      <c r="B260" s="120"/>
      <c r="C260" s="95"/>
      <c r="D260" s="95"/>
      <c r="E260" s="95"/>
      <c r="F260" s="95"/>
      <c r="G260" s="95"/>
      <c r="H260" s="95"/>
      <c r="I260" s="95"/>
    </row>
    <row r="261" spans="1:9" x14ac:dyDescent="0.2">
      <c r="A261" s="120"/>
      <c r="B261" s="120"/>
      <c r="C261" s="95"/>
      <c r="D261" s="95"/>
      <c r="E261" s="95"/>
      <c r="F261" s="95"/>
      <c r="G261" s="95"/>
      <c r="H261" s="95"/>
      <c r="I261" s="95"/>
    </row>
    <row r="262" spans="1:9" x14ac:dyDescent="0.2">
      <c r="A262" s="120"/>
      <c r="B262" s="120"/>
      <c r="C262" s="95"/>
      <c r="D262" s="95"/>
      <c r="E262" s="95"/>
      <c r="F262" s="95"/>
      <c r="G262" s="95"/>
      <c r="H262" s="95"/>
      <c r="I262" s="95"/>
    </row>
    <row r="263" spans="1:9" x14ac:dyDescent="0.2">
      <c r="A263" s="120"/>
      <c r="B263" s="120"/>
      <c r="C263" s="95"/>
      <c r="D263" s="95"/>
      <c r="E263" s="95"/>
      <c r="F263" s="95"/>
      <c r="G263" s="95"/>
      <c r="H263" s="95"/>
      <c r="I263" s="95"/>
    </row>
    <row r="264" spans="1:9" x14ac:dyDescent="0.2">
      <c r="A264" s="120"/>
      <c r="B264" s="120"/>
      <c r="C264" s="95"/>
      <c r="D264" s="95"/>
      <c r="E264" s="95"/>
      <c r="F264" s="95"/>
      <c r="G264" s="95"/>
      <c r="H264" s="95"/>
      <c r="I264" s="95"/>
    </row>
    <row r="265" spans="1:9" x14ac:dyDescent="0.2">
      <c r="A265" s="21"/>
      <c r="B265" s="21"/>
    </row>
    <row r="266" spans="1:9" x14ac:dyDescent="0.2">
      <c r="A266" s="21"/>
      <c r="B266" s="21"/>
    </row>
    <row r="267" spans="1:9" x14ac:dyDescent="0.2">
      <c r="A267" s="21"/>
      <c r="B267" s="21"/>
    </row>
    <row r="268" spans="1:9" x14ac:dyDescent="0.2">
      <c r="A268" s="21"/>
      <c r="B268" s="21"/>
    </row>
  </sheetData>
  <sheetProtection formatCells="0" formatColumns="0" formatRows="0"/>
  <mergeCells count="45">
    <mergeCell ref="I43:I44"/>
    <mergeCell ref="F42:I42"/>
    <mergeCell ref="H9:H10"/>
    <mergeCell ref="I9:I10"/>
    <mergeCell ref="B62:C62"/>
    <mergeCell ref="H50:H51"/>
    <mergeCell ref="I50:I51"/>
    <mergeCell ref="F50:G50"/>
    <mergeCell ref="D42:D44"/>
    <mergeCell ref="E42:E44"/>
    <mergeCell ref="F43:G43"/>
    <mergeCell ref="H43:H44"/>
    <mergeCell ref="A57:A61"/>
    <mergeCell ref="B57:C57"/>
    <mergeCell ref="B58:C58"/>
    <mergeCell ref="B59:C59"/>
    <mergeCell ref="B60:C60"/>
    <mergeCell ref="B61:C61"/>
    <mergeCell ref="A52:A56"/>
    <mergeCell ref="B52:C52"/>
    <mergeCell ref="B53:C53"/>
    <mergeCell ref="B54:C54"/>
    <mergeCell ref="B55:C55"/>
    <mergeCell ref="B56:C56"/>
    <mergeCell ref="F1:I1"/>
    <mergeCell ref="A2:I2"/>
    <mergeCell ref="A3:I3"/>
    <mergeCell ref="A6:I6"/>
    <mergeCell ref="A5:I5"/>
    <mergeCell ref="A7:I7"/>
    <mergeCell ref="D50:D51"/>
    <mergeCell ref="E50:E51"/>
    <mergeCell ref="A48:I48"/>
    <mergeCell ref="A50:A51"/>
    <mergeCell ref="B50:C51"/>
    <mergeCell ref="A42:A44"/>
    <mergeCell ref="B42:B44"/>
    <mergeCell ref="C42:C44"/>
    <mergeCell ref="F8:I8"/>
    <mergeCell ref="A8:A10"/>
    <mergeCell ref="B8:B10"/>
    <mergeCell ref="C8:C10"/>
    <mergeCell ref="D8:D10"/>
    <mergeCell ref="E8:E10"/>
    <mergeCell ref="F9:G9"/>
  </mergeCells>
  <phoneticPr fontId="8" type="noConversion"/>
  <printOptions horizontalCentered="1"/>
  <pageMargins left="0.78740157480314965" right="0.39370078740157483" top="0.59055118110236227" bottom="0.59055118110236227" header="0" footer="0"/>
  <pageSetup paperSize="9" scale="50" fitToHeight="2" orientation="portrait" r:id="rId1"/>
  <headerFooter alignWithMargins="0"/>
  <rowBreaks count="1" manualBreakCount="1">
    <brk id="4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50"/>
  </sheetPr>
  <dimension ref="A1:AR41"/>
  <sheetViews>
    <sheetView tabSelected="1" view="pageBreakPreview" zoomScale="70" zoomScaleNormal="75" zoomScaleSheetLayoutView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N31" sqref="N31"/>
    </sheetView>
  </sheetViews>
  <sheetFormatPr defaultRowHeight="12.75" x14ac:dyDescent="0.2"/>
  <cols>
    <col min="1" max="1" width="6.85546875" style="29" bestFit="1" customWidth="1"/>
    <col min="2" max="2" width="28.140625" customWidth="1"/>
    <col min="3" max="3" width="12.42578125" customWidth="1"/>
    <col min="4" max="8" width="11" bestFit="1" customWidth="1"/>
    <col min="9" max="9" width="12.140625" customWidth="1"/>
    <col min="10" max="10" width="10.5703125" bestFit="1" customWidth="1"/>
    <col min="11" max="11" width="10.5703125" customWidth="1"/>
    <col min="12" max="14" width="10.5703125" bestFit="1" customWidth="1"/>
    <col min="15" max="15" width="9.140625" customWidth="1"/>
    <col min="16" max="16" width="10.42578125" bestFit="1" customWidth="1"/>
    <col min="17" max="17" width="10.28515625" customWidth="1"/>
    <col min="18" max="20" width="10.42578125" bestFit="1" customWidth="1"/>
    <col min="21" max="22" width="11.140625" customWidth="1"/>
    <col min="23" max="23" width="35.140625" customWidth="1"/>
    <col min="24" max="24" width="22.42578125" customWidth="1"/>
    <col min="25" max="25" width="17.42578125" customWidth="1"/>
    <col min="26" max="26" width="12.140625" customWidth="1"/>
    <col min="27" max="27" width="12.42578125" customWidth="1"/>
    <col min="28" max="28" width="12" customWidth="1"/>
    <col min="29" max="29" width="11.5703125" customWidth="1"/>
    <col min="30" max="30" width="12.140625" customWidth="1"/>
    <col min="31" max="31" width="12.85546875" customWidth="1"/>
    <col min="32" max="32" width="10" customWidth="1"/>
    <col min="33" max="33" width="9.85546875" customWidth="1"/>
    <col min="34" max="35" width="10.42578125" customWidth="1"/>
    <col min="36" max="36" width="10" customWidth="1"/>
    <col min="37" max="38" width="11.140625" customWidth="1"/>
    <col min="39" max="39" width="18.7109375" customWidth="1"/>
    <col min="40" max="40" width="16.140625" customWidth="1"/>
    <col min="41" max="41" width="16.42578125" customWidth="1"/>
    <col min="42" max="42" width="19.28515625" customWidth="1"/>
    <col min="43" max="43" width="16.7109375" customWidth="1"/>
    <col min="44" max="44" width="15.85546875" customWidth="1"/>
  </cols>
  <sheetData>
    <row r="1" spans="1:44" ht="20.25" customHeight="1" x14ac:dyDescent="0.3">
      <c r="B1" s="10"/>
      <c r="C1" s="10"/>
      <c r="D1" s="10"/>
      <c r="E1" s="10"/>
      <c r="F1" s="327"/>
      <c r="G1" s="327"/>
      <c r="H1" s="327"/>
      <c r="W1" s="324" t="s">
        <v>436</v>
      </c>
      <c r="X1" s="325"/>
      <c r="Y1" s="135"/>
      <c r="AP1" s="135"/>
      <c r="AQ1" s="135"/>
      <c r="AR1" s="135"/>
    </row>
    <row r="2" spans="1:44" ht="21.75" customHeight="1" x14ac:dyDescent="0.2">
      <c r="A2" s="256" t="s">
        <v>472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5"/>
      <c r="AN2" s="25"/>
      <c r="AO2" s="25"/>
      <c r="AP2" s="25"/>
      <c r="AQ2" s="25"/>
      <c r="AR2" s="25"/>
    </row>
    <row r="3" spans="1:44" ht="18.75" x14ac:dyDescent="0.3">
      <c r="B3" s="10"/>
      <c r="C3" s="10"/>
      <c r="D3" s="10"/>
      <c r="E3" s="10"/>
      <c r="F3" s="10"/>
      <c r="G3" s="10"/>
      <c r="H3" s="10"/>
      <c r="AL3" s="25"/>
      <c r="AM3" s="24"/>
      <c r="AN3" s="24"/>
      <c r="AO3" s="24"/>
      <c r="AP3" s="24"/>
      <c r="AQ3" s="24"/>
      <c r="AR3" s="24"/>
    </row>
    <row r="4" spans="1:44" ht="51" customHeight="1" x14ac:dyDescent="0.2">
      <c r="A4" s="322" t="s">
        <v>70</v>
      </c>
      <c r="B4" s="322" t="s">
        <v>135</v>
      </c>
      <c r="C4" s="322" t="s">
        <v>138</v>
      </c>
      <c r="D4" s="322"/>
      <c r="E4" s="322"/>
      <c r="F4" s="322"/>
      <c r="G4" s="322"/>
      <c r="H4" s="322"/>
      <c r="I4" s="322" t="s">
        <v>136</v>
      </c>
      <c r="J4" s="322"/>
      <c r="K4" s="322"/>
      <c r="L4" s="322"/>
      <c r="M4" s="322"/>
      <c r="N4" s="322"/>
      <c r="O4" s="322" t="s">
        <v>137</v>
      </c>
      <c r="P4" s="322"/>
      <c r="Q4" s="322"/>
      <c r="R4" s="322"/>
      <c r="S4" s="322"/>
      <c r="T4" s="322"/>
      <c r="U4" s="322" t="s">
        <v>157</v>
      </c>
      <c r="V4" s="322"/>
      <c r="W4" s="322" t="s">
        <v>180</v>
      </c>
      <c r="X4" s="322"/>
      <c r="Y4" s="322" t="s">
        <v>165</v>
      </c>
      <c r="Z4" s="322" t="s">
        <v>166</v>
      </c>
      <c r="AA4" s="322"/>
      <c r="AB4" s="322"/>
      <c r="AC4" s="322"/>
      <c r="AD4" s="322"/>
      <c r="AE4" s="322"/>
      <c r="AF4" s="322"/>
      <c r="AG4" s="322" t="s">
        <v>158</v>
      </c>
      <c r="AH4" s="322"/>
      <c r="AI4" s="322"/>
      <c r="AJ4" s="322"/>
      <c r="AK4" s="322"/>
      <c r="AL4" s="322"/>
      <c r="AM4" s="322" t="s">
        <v>167</v>
      </c>
      <c r="AN4" s="322" t="s">
        <v>166</v>
      </c>
      <c r="AO4" s="322"/>
      <c r="AP4" s="322"/>
      <c r="AQ4" s="322"/>
      <c r="AR4" s="322"/>
    </row>
    <row r="5" spans="1:44" ht="102" customHeight="1" x14ac:dyDescent="0.2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 t="s">
        <v>177</v>
      </c>
      <c r="AA5" s="322" t="s">
        <v>176</v>
      </c>
      <c r="AB5" s="322" t="s">
        <v>178</v>
      </c>
      <c r="AC5" s="322" t="s">
        <v>179</v>
      </c>
      <c r="AD5" s="322" t="s">
        <v>23</v>
      </c>
      <c r="AE5" s="322" t="s">
        <v>45</v>
      </c>
      <c r="AF5" s="322" t="s">
        <v>49</v>
      </c>
      <c r="AG5" s="322" t="s">
        <v>447</v>
      </c>
      <c r="AH5" s="322"/>
      <c r="AI5" s="322" t="s">
        <v>141</v>
      </c>
      <c r="AJ5" s="322"/>
      <c r="AK5" s="322" t="s">
        <v>142</v>
      </c>
      <c r="AL5" s="322"/>
      <c r="AM5" s="322"/>
      <c r="AN5" s="322" t="s">
        <v>169</v>
      </c>
      <c r="AO5" s="322" t="s">
        <v>170</v>
      </c>
      <c r="AP5" s="322" t="s">
        <v>171</v>
      </c>
      <c r="AQ5" s="322" t="s">
        <v>172</v>
      </c>
      <c r="AR5" s="322" t="s">
        <v>173</v>
      </c>
    </row>
    <row r="6" spans="1:44" ht="28.5" customHeight="1" x14ac:dyDescent="0.2">
      <c r="A6" s="322"/>
      <c r="B6" s="322"/>
      <c r="C6" s="322" t="s">
        <v>464</v>
      </c>
      <c r="D6" s="322" t="s">
        <v>455</v>
      </c>
      <c r="E6" s="322" t="s">
        <v>257</v>
      </c>
      <c r="F6" s="322" t="s">
        <v>65</v>
      </c>
      <c r="G6" s="322"/>
      <c r="H6" s="322"/>
      <c r="I6" s="322" t="s">
        <v>464</v>
      </c>
      <c r="J6" s="322" t="s">
        <v>455</v>
      </c>
      <c r="K6" s="322" t="s">
        <v>257</v>
      </c>
      <c r="L6" s="322" t="s">
        <v>65</v>
      </c>
      <c r="M6" s="322"/>
      <c r="N6" s="322"/>
      <c r="O6" s="322" t="s">
        <v>464</v>
      </c>
      <c r="P6" s="322" t="s">
        <v>455</v>
      </c>
      <c r="Q6" s="322" t="s">
        <v>257</v>
      </c>
      <c r="R6" s="322" t="s">
        <v>65</v>
      </c>
      <c r="S6" s="322"/>
      <c r="T6" s="322"/>
      <c r="U6" s="322" t="str">
        <f>P6</f>
        <v>Факт 
2020 г.</v>
      </c>
      <c r="V6" s="322" t="str">
        <f>Q6</f>
        <v>2021 г.</v>
      </c>
      <c r="W6" s="322" t="s">
        <v>174</v>
      </c>
      <c r="X6" s="322" t="s">
        <v>175</v>
      </c>
      <c r="Y6" s="322"/>
      <c r="Z6" s="322"/>
      <c r="AA6" s="322"/>
      <c r="AB6" s="322"/>
      <c r="AC6" s="322"/>
      <c r="AD6" s="322"/>
      <c r="AE6" s="322"/>
      <c r="AF6" s="322"/>
      <c r="AG6" s="322" t="s">
        <v>455</v>
      </c>
      <c r="AH6" s="322" t="s">
        <v>465</v>
      </c>
      <c r="AI6" s="322" t="s">
        <v>455</v>
      </c>
      <c r="AJ6" s="322" t="s">
        <v>465</v>
      </c>
      <c r="AK6" s="322" t="s">
        <v>455</v>
      </c>
      <c r="AL6" s="322" t="s">
        <v>465</v>
      </c>
      <c r="AM6" s="322"/>
      <c r="AN6" s="322"/>
      <c r="AO6" s="322"/>
      <c r="AP6" s="322"/>
      <c r="AQ6" s="322"/>
      <c r="AR6" s="322"/>
    </row>
    <row r="7" spans="1:44" ht="36" customHeight="1" x14ac:dyDescent="0.2">
      <c r="A7" s="322"/>
      <c r="B7" s="322"/>
      <c r="C7" s="322"/>
      <c r="D7" s="322"/>
      <c r="E7" s="322"/>
      <c r="F7" s="153" t="s">
        <v>366</v>
      </c>
      <c r="G7" s="153" t="s">
        <v>440</v>
      </c>
      <c r="H7" s="153" t="s">
        <v>457</v>
      </c>
      <c r="I7" s="322"/>
      <c r="J7" s="322"/>
      <c r="K7" s="322"/>
      <c r="L7" s="188" t="s">
        <v>366</v>
      </c>
      <c r="M7" s="188" t="s">
        <v>440</v>
      </c>
      <c r="N7" s="188" t="s">
        <v>457</v>
      </c>
      <c r="O7" s="322"/>
      <c r="P7" s="322"/>
      <c r="Q7" s="322"/>
      <c r="R7" s="188" t="s">
        <v>366</v>
      </c>
      <c r="S7" s="188" t="s">
        <v>440</v>
      </c>
      <c r="T7" s="188" t="s">
        <v>457</v>
      </c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</row>
    <row r="8" spans="1:44" ht="18.75" x14ac:dyDescent="0.2">
      <c r="A8" s="98">
        <v>1</v>
      </c>
      <c r="B8" s="190" t="s">
        <v>313</v>
      </c>
      <c r="C8" s="200">
        <v>4.3</v>
      </c>
      <c r="D8" s="242">
        <v>3.8</v>
      </c>
      <c r="E8" s="242">
        <v>3.9</v>
      </c>
      <c r="F8" s="242">
        <f>E8*103.8/100</f>
        <v>4.0481999999999996</v>
      </c>
      <c r="G8" s="242">
        <f>F8*103.8/100</f>
        <v>4.2020315999999998</v>
      </c>
      <c r="H8" s="242">
        <f>G8*103.9/100</f>
        <v>4.3659108324</v>
      </c>
      <c r="I8" s="242">
        <v>16.8</v>
      </c>
      <c r="J8" s="242">
        <v>17.600000000000001</v>
      </c>
      <c r="K8" s="242">
        <v>18.7</v>
      </c>
      <c r="L8" s="242">
        <f>K8*103.9/100</f>
        <v>19.429300000000001</v>
      </c>
      <c r="M8" s="242">
        <f>L8*103.9/100</f>
        <v>20.187042700000003</v>
      </c>
      <c r="N8" s="242">
        <f>M8*103.9/100</f>
        <v>20.974337365300002</v>
      </c>
      <c r="O8" s="242">
        <f>1.157*44.5</f>
        <v>51.486499999999999</v>
      </c>
      <c r="P8" s="242">
        <v>50.5</v>
      </c>
      <c r="Q8" s="242">
        <v>50.5</v>
      </c>
      <c r="R8" s="242">
        <v>50.5</v>
      </c>
      <c r="S8" s="242">
        <v>50.5</v>
      </c>
      <c r="T8" s="242">
        <v>50.5</v>
      </c>
      <c r="U8" s="198">
        <v>5</v>
      </c>
      <c r="V8" s="198">
        <v>5</v>
      </c>
      <c r="W8" s="189"/>
      <c r="X8" s="97"/>
      <c r="Y8" s="97">
        <f>Z8+AA8+AB8+AC8+AD8+AE8+AF8</f>
        <v>1</v>
      </c>
      <c r="Z8" s="198">
        <v>0</v>
      </c>
      <c r="AA8" s="198">
        <v>0</v>
      </c>
      <c r="AB8" s="198">
        <v>0</v>
      </c>
      <c r="AC8" s="201">
        <v>0</v>
      </c>
      <c r="AD8" s="201">
        <v>0</v>
      </c>
      <c r="AE8" s="201">
        <v>0</v>
      </c>
      <c r="AF8" s="201">
        <v>1</v>
      </c>
      <c r="AG8" s="198">
        <v>3</v>
      </c>
      <c r="AH8" s="198">
        <v>3</v>
      </c>
      <c r="AI8" s="198">
        <v>0</v>
      </c>
      <c r="AJ8" s="198">
        <v>0</v>
      </c>
      <c r="AK8" s="198">
        <v>0</v>
      </c>
      <c r="AL8" s="198">
        <v>0</v>
      </c>
      <c r="AM8" s="201">
        <f>AN8+AO8+AP8+AQ8+AR8</f>
        <v>2</v>
      </c>
      <c r="AN8" s="201">
        <v>0</v>
      </c>
      <c r="AO8" s="201">
        <v>1</v>
      </c>
      <c r="AP8" s="201">
        <v>0</v>
      </c>
      <c r="AQ8" s="201">
        <v>0</v>
      </c>
      <c r="AR8" s="201">
        <v>1</v>
      </c>
    </row>
    <row r="9" spans="1:44" ht="75" x14ac:dyDescent="0.2">
      <c r="A9" s="98">
        <v>2</v>
      </c>
      <c r="B9" s="190" t="s">
        <v>314</v>
      </c>
      <c r="C9" s="200">
        <v>5777.2</v>
      </c>
      <c r="D9" s="242">
        <v>5347</v>
      </c>
      <c r="E9" s="242">
        <v>5596.4</v>
      </c>
      <c r="F9" s="242">
        <v>5485.4</v>
      </c>
      <c r="G9" s="242">
        <v>5691.9</v>
      </c>
      <c r="H9" s="242">
        <v>5868</v>
      </c>
      <c r="I9" s="242">
        <v>1333.9</v>
      </c>
      <c r="J9" s="242">
        <v>1359.7</v>
      </c>
      <c r="K9" s="242">
        <v>1435.5</v>
      </c>
      <c r="L9" s="242">
        <v>1493.5</v>
      </c>
      <c r="M9" s="242">
        <v>1554.4</v>
      </c>
      <c r="N9" s="242">
        <v>1617.9</v>
      </c>
      <c r="O9" s="242">
        <v>2426</v>
      </c>
      <c r="P9" s="242">
        <v>2410.6999999999998</v>
      </c>
      <c r="Q9" s="242">
        <v>2365.6999999999998</v>
      </c>
      <c r="R9" s="242">
        <v>2360.1999999999998</v>
      </c>
      <c r="S9" s="242">
        <v>2360.1999999999998</v>
      </c>
      <c r="T9" s="242">
        <v>2360.1999999999998</v>
      </c>
      <c r="U9" s="198">
        <v>12</v>
      </c>
      <c r="V9" s="198">
        <v>11</v>
      </c>
      <c r="W9" s="190" t="s">
        <v>363</v>
      </c>
      <c r="X9" s="97">
        <v>1839</v>
      </c>
      <c r="Y9" s="97">
        <f t="shared" ref="Y9:Y31" si="0">Z9+AA9+AB9+AC9+AD9+AE9+AF9</f>
        <v>3</v>
      </c>
      <c r="Z9" s="198">
        <v>1</v>
      </c>
      <c r="AA9" s="198">
        <v>0</v>
      </c>
      <c r="AB9" s="198">
        <v>0</v>
      </c>
      <c r="AC9" s="201">
        <v>0</v>
      </c>
      <c r="AD9" s="201">
        <v>0</v>
      </c>
      <c r="AE9" s="201">
        <v>0</v>
      </c>
      <c r="AF9" s="201">
        <v>2</v>
      </c>
      <c r="AG9" s="198">
        <v>4</v>
      </c>
      <c r="AH9" s="198">
        <v>4</v>
      </c>
      <c r="AI9" s="198">
        <v>0</v>
      </c>
      <c r="AJ9" s="198">
        <v>0</v>
      </c>
      <c r="AK9" s="198">
        <v>1</v>
      </c>
      <c r="AL9" s="198">
        <v>1</v>
      </c>
      <c r="AM9" s="201">
        <f t="shared" ref="AM9:AM31" si="1">AN9+AO9+AP9+AQ9+AR9</f>
        <v>3</v>
      </c>
      <c r="AN9" s="201">
        <v>1</v>
      </c>
      <c r="AO9" s="201">
        <v>1</v>
      </c>
      <c r="AP9" s="201">
        <v>0</v>
      </c>
      <c r="AQ9" s="201">
        <v>0</v>
      </c>
      <c r="AR9" s="201">
        <v>1</v>
      </c>
    </row>
    <row r="10" spans="1:44" ht="18.75" x14ac:dyDescent="0.2">
      <c r="A10" s="98">
        <v>3</v>
      </c>
      <c r="B10" s="190" t="s">
        <v>315</v>
      </c>
      <c r="C10" s="200">
        <v>8.5</v>
      </c>
      <c r="D10" s="242">
        <v>9</v>
      </c>
      <c r="E10" s="242">
        <v>9.9</v>
      </c>
      <c r="F10" s="242">
        <f t="shared" ref="F10:G31" si="2">E10*103.8/100</f>
        <v>10.276200000000001</v>
      </c>
      <c r="G10" s="242">
        <f t="shared" si="2"/>
        <v>10.666695600000001</v>
      </c>
      <c r="H10" s="242">
        <f t="shared" ref="H10:H31" si="3">G10*103.9/100</f>
        <v>11.082696728400002</v>
      </c>
      <c r="I10" s="242">
        <v>8.9</v>
      </c>
      <c r="J10" s="242">
        <v>10.1</v>
      </c>
      <c r="K10" s="242">
        <v>10.9</v>
      </c>
      <c r="L10" s="242">
        <f t="shared" ref="L10:N31" si="4">K10*103.9/100</f>
        <v>11.325099999999999</v>
      </c>
      <c r="M10" s="242">
        <f t="shared" si="4"/>
        <v>11.766778899999998</v>
      </c>
      <c r="N10" s="242">
        <f t="shared" si="4"/>
        <v>12.2256832771</v>
      </c>
      <c r="O10" s="242">
        <v>25.1</v>
      </c>
      <c r="P10" s="242">
        <v>25.7</v>
      </c>
      <c r="Q10" s="242">
        <v>25.7</v>
      </c>
      <c r="R10" s="242">
        <v>25.7</v>
      </c>
      <c r="S10" s="242">
        <v>25.7</v>
      </c>
      <c r="T10" s="242">
        <v>25.7</v>
      </c>
      <c r="U10" s="198">
        <v>0</v>
      </c>
      <c r="V10" s="198">
        <v>0</v>
      </c>
      <c r="W10" s="189"/>
      <c r="X10" s="97"/>
      <c r="Y10" s="97">
        <f t="shared" si="0"/>
        <v>1</v>
      </c>
      <c r="Z10" s="198">
        <v>0</v>
      </c>
      <c r="AA10" s="198">
        <v>0</v>
      </c>
      <c r="AB10" s="198">
        <v>0</v>
      </c>
      <c r="AC10" s="201">
        <v>0</v>
      </c>
      <c r="AD10" s="201">
        <v>0</v>
      </c>
      <c r="AE10" s="201">
        <v>0</v>
      </c>
      <c r="AF10" s="201">
        <v>1</v>
      </c>
      <c r="AG10" s="198">
        <v>2</v>
      </c>
      <c r="AH10" s="198">
        <v>2</v>
      </c>
      <c r="AI10" s="198">
        <v>0</v>
      </c>
      <c r="AJ10" s="198">
        <v>0</v>
      </c>
      <c r="AK10" s="198">
        <v>0</v>
      </c>
      <c r="AL10" s="198">
        <v>0</v>
      </c>
      <c r="AM10" s="201">
        <f t="shared" si="1"/>
        <v>2</v>
      </c>
      <c r="AN10" s="201">
        <v>0</v>
      </c>
      <c r="AO10" s="201">
        <v>1</v>
      </c>
      <c r="AP10" s="201">
        <v>0</v>
      </c>
      <c r="AQ10" s="201">
        <v>0</v>
      </c>
      <c r="AR10" s="201">
        <v>1</v>
      </c>
    </row>
    <row r="11" spans="1:44" ht="18.75" x14ac:dyDescent="0.2">
      <c r="A11" s="98">
        <v>4</v>
      </c>
      <c r="B11" s="190" t="s">
        <v>316</v>
      </c>
      <c r="C11" s="200">
        <v>72.400000000000006</v>
      </c>
      <c r="D11" s="242">
        <v>76.2</v>
      </c>
      <c r="E11" s="242">
        <v>77.099999999999994</v>
      </c>
      <c r="F11" s="242">
        <f t="shared" si="2"/>
        <v>80.029799999999994</v>
      </c>
      <c r="G11" s="242">
        <f t="shared" si="2"/>
        <v>83.07093239999999</v>
      </c>
      <c r="H11" s="242">
        <f t="shared" si="3"/>
        <v>86.310698763599987</v>
      </c>
      <c r="I11" s="242">
        <v>46</v>
      </c>
      <c r="J11" s="242">
        <v>48.1</v>
      </c>
      <c r="K11" s="242">
        <v>63.3</v>
      </c>
      <c r="L11" s="242">
        <f t="shared" si="4"/>
        <v>65.768699999999995</v>
      </c>
      <c r="M11" s="242">
        <f t="shared" si="4"/>
        <v>68.3336793</v>
      </c>
      <c r="N11" s="242">
        <f t="shared" si="4"/>
        <v>70.998692792699998</v>
      </c>
      <c r="O11" s="242">
        <v>130</v>
      </c>
      <c r="P11" s="242">
        <v>124.2</v>
      </c>
      <c r="Q11" s="242">
        <v>120.4</v>
      </c>
      <c r="R11" s="242">
        <v>120.4</v>
      </c>
      <c r="S11" s="242">
        <v>120.4</v>
      </c>
      <c r="T11" s="242">
        <v>120.4</v>
      </c>
      <c r="U11" s="198">
        <v>8</v>
      </c>
      <c r="V11" s="198">
        <v>10</v>
      </c>
      <c r="W11" s="189"/>
      <c r="X11" s="97"/>
      <c r="Y11" s="97">
        <f t="shared" si="0"/>
        <v>4</v>
      </c>
      <c r="Z11" s="198">
        <v>0</v>
      </c>
      <c r="AA11" s="198">
        <v>1</v>
      </c>
      <c r="AB11" s="198">
        <v>0</v>
      </c>
      <c r="AC11" s="201">
        <v>0</v>
      </c>
      <c r="AD11" s="201">
        <v>1</v>
      </c>
      <c r="AE11" s="201">
        <v>0</v>
      </c>
      <c r="AF11" s="201">
        <v>2</v>
      </c>
      <c r="AG11" s="198">
        <v>8</v>
      </c>
      <c r="AH11" s="198">
        <v>6</v>
      </c>
      <c r="AI11" s="198">
        <v>1</v>
      </c>
      <c r="AJ11" s="198">
        <v>1</v>
      </c>
      <c r="AK11" s="198">
        <v>2</v>
      </c>
      <c r="AL11" s="198">
        <v>1</v>
      </c>
      <c r="AM11" s="201">
        <f t="shared" si="1"/>
        <v>5</v>
      </c>
      <c r="AN11" s="201">
        <v>3</v>
      </c>
      <c r="AO11" s="201">
        <v>1</v>
      </c>
      <c r="AP11" s="201">
        <v>0</v>
      </c>
      <c r="AQ11" s="201">
        <v>0</v>
      </c>
      <c r="AR11" s="201">
        <v>1</v>
      </c>
    </row>
    <row r="12" spans="1:44" ht="18.75" x14ac:dyDescent="0.2">
      <c r="A12" s="98">
        <v>5</v>
      </c>
      <c r="B12" s="190" t="s">
        <v>317</v>
      </c>
      <c r="C12" s="200">
        <v>147.4</v>
      </c>
      <c r="D12" s="242">
        <v>140.69999999999999</v>
      </c>
      <c r="E12" s="242">
        <v>143.80000000000001</v>
      </c>
      <c r="F12" s="242">
        <f t="shared" si="2"/>
        <v>149.26439999999999</v>
      </c>
      <c r="G12" s="242">
        <f t="shared" si="2"/>
        <v>154.93644719999998</v>
      </c>
      <c r="H12" s="242">
        <f t="shared" si="3"/>
        <v>160.97896864079996</v>
      </c>
      <c r="I12" s="242">
        <v>45.5</v>
      </c>
      <c r="J12" s="242">
        <v>44.2</v>
      </c>
      <c r="K12" s="242">
        <v>49</v>
      </c>
      <c r="L12" s="242">
        <f t="shared" si="4"/>
        <v>50.911000000000001</v>
      </c>
      <c r="M12" s="242">
        <f t="shared" si="4"/>
        <v>52.896529000000001</v>
      </c>
      <c r="N12" s="242">
        <f t="shared" si="4"/>
        <v>54.959493631000008</v>
      </c>
      <c r="O12" s="242">
        <v>152.6</v>
      </c>
      <c r="P12" s="242">
        <v>130.6</v>
      </c>
      <c r="Q12" s="242">
        <v>128.6</v>
      </c>
      <c r="R12" s="242">
        <v>128.6</v>
      </c>
      <c r="S12" s="242">
        <v>128.6</v>
      </c>
      <c r="T12" s="242">
        <v>128.6</v>
      </c>
      <c r="U12" s="198">
        <v>86</v>
      </c>
      <c r="V12" s="198">
        <v>35</v>
      </c>
      <c r="W12" s="189"/>
      <c r="X12" s="97"/>
      <c r="Y12" s="97">
        <f t="shared" si="0"/>
        <v>1</v>
      </c>
      <c r="Z12" s="198">
        <v>0</v>
      </c>
      <c r="AA12" s="198">
        <v>0</v>
      </c>
      <c r="AB12" s="198">
        <v>0</v>
      </c>
      <c r="AC12" s="201">
        <v>0</v>
      </c>
      <c r="AD12" s="201">
        <v>0</v>
      </c>
      <c r="AE12" s="201">
        <v>0</v>
      </c>
      <c r="AF12" s="201">
        <v>1</v>
      </c>
      <c r="AG12" s="198">
        <v>18</v>
      </c>
      <c r="AH12" s="198">
        <v>16</v>
      </c>
      <c r="AI12" s="198">
        <v>1</v>
      </c>
      <c r="AJ12" s="198">
        <v>0</v>
      </c>
      <c r="AK12" s="198">
        <v>0</v>
      </c>
      <c r="AL12" s="198">
        <v>0</v>
      </c>
      <c r="AM12" s="201">
        <f t="shared" si="1"/>
        <v>3</v>
      </c>
      <c r="AN12" s="201">
        <v>1</v>
      </c>
      <c r="AO12" s="201">
        <v>1</v>
      </c>
      <c r="AP12" s="201">
        <v>0</v>
      </c>
      <c r="AQ12" s="201">
        <v>0</v>
      </c>
      <c r="AR12" s="201">
        <v>1</v>
      </c>
    </row>
    <row r="13" spans="1:44" ht="18.75" x14ac:dyDescent="0.2">
      <c r="A13" s="98">
        <v>6</v>
      </c>
      <c r="B13" s="190" t="s">
        <v>318</v>
      </c>
      <c r="C13" s="200">
        <v>42.3</v>
      </c>
      <c r="D13" s="242">
        <v>49.5</v>
      </c>
      <c r="E13" s="242">
        <v>52.1</v>
      </c>
      <c r="F13" s="242">
        <f t="shared" si="2"/>
        <v>54.079799999999999</v>
      </c>
      <c r="G13" s="242">
        <f t="shared" si="2"/>
        <v>56.134832399999993</v>
      </c>
      <c r="H13" s="242">
        <f t="shared" si="3"/>
        <v>58.324090863599992</v>
      </c>
      <c r="I13" s="242">
        <v>25.7</v>
      </c>
      <c r="J13" s="242">
        <v>28.8</v>
      </c>
      <c r="K13" s="242">
        <v>30</v>
      </c>
      <c r="L13" s="242">
        <f t="shared" si="4"/>
        <v>31.17</v>
      </c>
      <c r="M13" s="242">
        <f t="shared" si="4"/>
        <v>32.385630000000006</v>
      </c>
      <c r="N13" s="242">
        <f t="shared" si="4"/>
        <v>33.64866957000001</v>
      </c>
      <c r="O13" s="242">
        <v>78.2</v>
      </c>
      <c r="P13" s="242">
        <v>77.5</v>
      </c>
      <c r="Q13" s="242">
        <v>75.400000000000006</v>
      </c>
      <c r="R13" s="242">
        <v>75.400000000000006</v>
      </c>
      <c r="S13" s="242">
        <v>75.400000000000006</v>
      </c>
      <c r="T13" s="242">
        <v>75.400000000000006</v>
      </c>
      <c r="U13" s="198">
        <v>7</v>
      </c>
      <c r="V13" s="198">
        <v>9</v>
      </c>
      <c r="W13" s="189"/>
      <c r="X13" s="97"/>
      <c r="Y13" s="97">
        <f t="shared" si="0"/>
        <v>0</v>
      </c>
      <c r="Z13" s="198">
        <v>0</v>
      </c>
      <c r="AA13" s="198">
        <v>0</v>
      </c>
      <c r="AB13" s="198">
        <v>0</v>
      </c>
      <c r="AC13" s="201">
        <v>0</v>
      </c>
      <c r="AD13" s="201">
        <v>0</v>
      </c>
      <c r="AE13" s="201">
        <v>0</v>
      </c>
      <c r="AF13" s="201">
        <v>0</v>
      </c>
      <c r="AG13" s="198">
        <v>9</v>
      </c>
      <c r="AH13" s="198">
        <v>8</v>
      </c>
      <c r="AI13" s="198">
        <v>0</v>
      </c>
      <c r="AJ13" s="198">
        <v>0</v>
      </c>
      <c r="AK13" s="198">
        <v>0</v>
      </c>
      <c r="AL13" s="198">
        <v>0</v>
      </c>
      <c r="AM13" s="201">
        <f t="shared" si="1"/>
        <v>4</v>
      </c>
      <c r="AN13" s="201">
        <v>2</v>
      </c>
      <c r="AO13" s="201">
        <v>1</v>
      </c>
      <c r="AP13" s="201">
        <v>0</v>
      </c>
      <c r="AQ13" s="201">
        <v>0</v>
      </c>
      <c r="AR13" s="201">
        <v>1</v>
      </c>
    </row>
    <row r="14" spans="1:44" ht="18.75" x14ac:dyDescent="0.2">
      <c r="A14" s="98">
        <v>7</v>
      </c>
      <c r="B14" s="190" t="s">
        <v>319</v>
      </c>
      <c r="C14" s="200">
        <v>35.700000000000003</v>
      </c>
      <c r="D14" s="242">
        <v>41.9</v>
      </c>
      <c r="E14" s="242">
        <v>43.1</v>
      </c>
      <c r="F14" s="242">
        <f t="shared" si="2"/>
        <v>44.7378</v>
      </c>
      <c r="G14" s="242">
        <f t="shared" si="2"/>
        <v>46.437836399999995</v>
      </c>
      <c r="H14" s="242">
        <f t="shared" si="3"/>
        <v>48.248912019599992</v>
      </c>
      <c r="I14" s="242">
        <v>27.4</v>
      </c>
      <c r="J14" s="242">
        <v>28.5</v>
      </c>
      <c r="K14" s="242">
        <v>32</v>
      </c>
      <c r="L14" s="242">
        <f t="shared" si="4"/>
        <v>33.248000000000005</v>
      </c>
      <c r="M14" s="242">
        <f t="shared" si="4"/>
        <v>34.544672000000006</v>
      </c>
      <c r="N14" s="242">
        <f t="shared" si="4"/>
        <v>35.89191420800001</v>
      </c>
      <c r="O14" s="242">
        <v>87</v>
      </c>
      <c r="P14" s="242">
        <v>80</v>
      </c>
      <c r="Q14" s="242">
        <v>78.900000000000006</v>
      </c>
      <c r="R14" s="242">
        <v>78.900000000000006</v>
      </c>
      <c r="S14" s="242">
        <v>78.900000000000006</v>
      </c>
      <c r="T14" s="242">
        <v>78.900000000000006</v>
      </c>
      <c r="U14" s="198">
        <v>7</v>
      </c>
      <c r="V14" s="198">
        <v>8</v>
      </c>
      <c r="W14" s="189"/>
      <c r="X14" s="97"/>
      <c r="Y14" s="97">
        <f t="shared" si="0"/>
        <v>1</v>
      </c>
      <c r="Z14" s="198">
        <v>0</v>
      </c>
      <c r="AA14" s="198">
        <v>0</v>
      </c>
      <c r="AB14" s="198">
        <v>0</v>
      </c>
      <c r="AC14" s="201">
        <v>0</v>
      </c>
      <c r="AD14" s="201">
        <v>0</v>
      </c>
      <c r="AE14" s="201">
        <v>0</v>
      </c>
      <c r="AF14" s="201">
        <v>1</v>
      </c>
      <c r="AG14" s="198">
        <v>7</v>
      </c>
      <c r="AH14" s="198">
        <v>7</v>
      </c>
      <c r="AI14" s="198">
        <v>0</v>
      </c>
      <c r="AJ14" s="198">
        <v>0</v>
      </c>
      <c r="AK14" s="198">
        <v>0</v>
      </c>
      <c r="AL14" s="198">
        <v>0</v>
      </c>
      <c r="AM14" s="201">
        <f t="shared" si="1"/>
        <v>3</v>
      </c>
      <c r="AN14" s="201">
        <v>1</v>
      </c>
      <c r="AO14" s="201">
        <v>1</v>
      </c>
      <c r="AP14" s="201">
        <v>0</v>
      </c>
      <c r="AQ14" s="201">
        <v>0</v>
      </c>
      <c r="AR14" s="201">
        <v>1</v>
      </c>
    </row>
    <row r="15" spans="1:44" ht="18.75" x14ac:dyDescent="0.2">
      <c r="A15" s="98">
        <v>8</v>
      </c>
      <c r="B15" s="190" t="s">
        <v>320</v>
      </c>
      <c r="C15" s="200">
        <v>60.8</v>
      </c>
      <c r="D15" s="242">
        <v>74.599999999999994</v>
      </c>
      <c r="E15" s="242">
        <v>76</v>
      </c>
      <c r="F15" s="242">
        <f t="shared" si="2"/>
        <v>78.888000000000005</v>
      </c>
      <c r="G15" s="242">
        <f t="shared" si="2"/>
        <v>81.885744000000003</v>
      </c>
      <c r="H15" s="242">
        <f t="shared" si="3"/>
        <v>85.079288016000007</v>
      </c>
      <c r="I15" s="242">
        <v>31.9</v>
      </c>
      <c r="J15" s="242">
        <v>35.700000000000003</v>
      </c>
      <c r="K15" s="242">
        <v>40.5</v>
      </c>
      <c r="L15" s="242">
        <f t="shared" si="4"/>
        <v>42.079499999999996</v>
      </c>
      <c r="M15" s="242">
        <f t="shared" si="4"/>
        <v>43.720600500000003</v>
      </c>
      <c r="N15" s="242">
        <f t="shared" si="4"/>
        <v>45.425703919500002</v>
      </c>
      <c r="O15" s="242">
        <v>87.9</v>
      </c>
      <c r="P15" s="242">
        <v>85.4</v>
      </c>
      <c r="Q15" s="242">
        <v>80.5</v>
      </c>
      <c r="R15" s="242">
        <v>80.5</v>
      </c>
      <c r="S15" s="242">
        <v>80.5</v>
      </c>
      <c r="T15" s="242">
        <v>80.5</v>
      </c>
      <c r="U15" s="198">
        <v>35</v>
      </c>
      <c r="V15" s="198">
        <v>31</v>
      </c>
      <c r="W15" s="189"/>
      <c r="X15" s="97"/>
      <c r="Y15" s="97">
        <f t="shared" si="0"/>
        <v>1</v>
      </c>
      <c r="Z15" s="198">
        <v>0</v>
      </c>
      <c r="AA15" s="198">
        <v>0</v>
      </c>
      <c r="AB15" s="198">
        <v>0</v>
      </c>
      <c r="AC15" s="201">
        <v>0</v>
      </c>
      <c r="AD15" s="201">
        <v>0</v>
      </c>
      <c r="AE15" s="201">
        <v>0</v>
      </c>
      <c r="AF15" s="201">
        <v>1</v>
      </c>
      <c r="AG15" s="198">
        <v>6</v>
      </c>
      <c r="AH15" s="198">
        <v>7</v>
      </c>
      <c r="AI15" s="198">
        <v>0</v>
      </c>
      <c r="AJ15" s="198">
        <v>0</v>
      </c>
      <c r="AK15" s="198">
        <v>0</v>
      </c>
      <c r="AL15" s="198">
        <v>0</v>
      </c>
      <c r="AM15" s="201">
        <f t="shared" si="1"/>
        <v>3</v>
      </c>
      <c r="AN15" s="201">
        <v>1</v>
      </c>
      <c r="AO15" s="201">
        <v>1</v>
      </c>
      <c r="AP15" s="201">
        <v>0</v>
      </c>
      <c r="AQ15" s="201">
        <v>0</v>
      </c>
      <c r="AR15" s="201">
        <v>1</v>
      </c>
    </row>
    <row r="16" spans="1:44" ht="18.75" x14ac:dyDescent="0.2">
      <c r="A16" s="98">
        <v>9</v>
      </c>
      <c r="B16" s="190" t="s">
        <v>321</v>
      </c>
      <c r="C16" s="200">
        <v>89.7</v>
      </c>
      <c r="D16" s="242">
        <v>94.3</v>
      </c>
      <c r="E16" s="242">
        <v>95.9</v>
      </c>
      <c r="F16" s="242">
        <f t="shared" si="2"/>
        <v>99.544200000000004</v>
      </c>
      <c r="G16" s="242">
        <f t="shared" si="2"/>
        <v>103.3268796</v>
      </c>
      <c r="H16" s="242">
        <f t="shared" si="3"/>
        <v>107.35662790440001</v>
      </c>
      <c r="I16" s="242">
        <v>38.1</v>
      </c>
      <c r="J16" s="242">
        <v>41.6</v>
      </c>
      <c r="K16" s="242">
        <v>48</v>
      </c>
      <c r="L16" s="242">
        <f t="shared" si="4"/>
        <v>49.872000000000007</v>
      </c>
      <c r="M16" s="242">
        <f t="shared" si="4"/>
        <v>51.817008000000015</v>
      </c>
      <c r="N16" s="242">
        <f t="shared" si="4"/>
        <v>53.837871312000019</v>
      </c>
      <c r="O16" s="242">
        <v>135.80000000000001</v>
      </c>
      <c r="P16" s="242">
        <v>130.4</v>
      </c>
      <c r="Q16" s="242">
        <v>128.80000000000001</v>
      </c>
      <c r="R16" s="242">
        <v>128.80000000000001</v>
      </c>
      <c r="S16" s="242">
        <v>128.80000000000001</v>
      </c>
      <c r="T16" s="242">
        <v>128.80000000000001</v>
      </c>
      <c r="U16" s="198">
        <v>13</v>
      </c>
      <c r="V16" s="198">
        <v>10</v>
      </c>
      <c r="W16" s="189"/>
      <c r="X16" s="97"/>
      <c r="Y16" s="97">
        <f t="shared" si="0"/>
        <v>1</v>
      </c>
      <c r="Z16" s="198">
        <v>0</v>
      </c>
      <c r="AA16" s="198">
        <v>0</v>
      </c>
      <c r="AB16" s="198">
        <v>0</v>
      </c>
      <c r="AC16" s="201">
        <v>0</v>
      </c>
      <c r="AD16" s="201">
        <v>0</v>
      </c>
      <c r="AE16" s="201">
        <v>0</v>
      </c>
      <c r="AF16" s="201">
        <v>1</v>
      </c>
      <c r="AG16" s="198">
        <v>17</v>
      </c>
      <c r="AH16" s="198">
        <v>16</v>
      </c>
      <c r="AI16" s="198">
        <v>0</v>
      </c>
      <c r="AJ16" s="198">
        <v>0</v>
      </c>
      <c r="AK16" s="198">
        <v>0</v>
      </c>
      <c r="AL16" s="198">
        <v>0</v>
      </c>
      <c r="AM16" s="201">
        <f t="shared" si="1"/>
        <v>4</v>
      </c>
      <c r="AN16" s="201">
        <v>2</v>
      </c>
      <c r="AO16" s="201">
        <v>1</v>
      </c>
      <c r="AP16" s="201">
        <v>0</v>
      </c>
      <c r="AQ16" s="201">
        <v>0</v>
      </c>
      <c r="AR16" s="201">
        <v>1</v>
      </c>
    </row>
    <row r="17" spans="1:44" ht="18.75" x14ac:dyDescent="0.2">
      <c r="A17" s="98">
        <v>10</v>
      </c>
      <c r="B17" s="190" t="s">
        <v>322</v>
      </c>
      <c r="C17" s="200">
        <v>65.400000000000006</v>
      </c>
      <c r="D17" s="242">
        <v>70.400000000000006</v>
      </c>
      <c r="E17" s="242">
        <v>74</v>
      </c>
      <c r="F17" s="242">
        <f t="shared" si="2"/>
        <v>76.811999999999998</v>
      </c>
      <c r="G17" s="242">
        <f t="shared" si="2"/>
        <v>79.730855999999989</v>
      </c>
      <c r="H17" s="242">
        <f t="shared" si="3"/>
        <v>82.840359383999981</v>
      </c>
      <c r="I17" s="242">
        <v>39.799999999999997</v>
      </c>
      <c r="J17" s="242">
        <v>42.5</v>
      </c>
      <c r="K17" s="242">
        <v>51.5</v>
      </c>
      <c r="L17" s="242">
        <f t="shared" si="4"/>
        <v>53.508500000000005</v>
      </c>
      <c r="M17" s="242">
        <f t="shared" si="4"/>
        <v>55.595331500000015</v>
      </c>
      <c r="N17" s="242">
        <f t="shared" si="4"/>
        <v>57.763549428500021</v>
      </c>
      <c r="O17" s="242">
        <v>125.9</v>
      </c>
      <c r="P17" s="242">
        <v>123.2</v>
      </c>
      <c r="Q17" s="242">
        <v>119.9</v>
      </c>
      <c r="R17" s="242">
        <v>119.9</v>
      </c>
      <c r="S17" s="242">
        <v>119.9</v>
      </c>
      <c r="T17" s="242">
        <v>119.9</v>
      </c>
      <c r="U17" s="198">
        <v>80</v>
      </c>
      <c r="V17" s="198">
        <v>79</v>
      </c>
      <c r="W17" s="189"/>
      <c r="X17" s="97"/>
      <c r="Y17" s="97">
        <f t="shared" si="0"/>
        <v>1</v>
      </c>
      <c r="Z17" s="198">
        <v>0</v>
      </c>
      <c r="AA17" s="198">
        <v>0</v>
      </c>
      <c r="AB17" s="198">
        <v>0</v>
      </c>
      <c r="AC17" s="201">
        <v>0</v>
      </c>
      <c r="AD17" s="201">
        <v>0</v>
      </c>
      <c r="AE17" s="201">
        <v>0</v>
      </c>
      <c r="AF17" s="201">
        <v>1</v>
      </c>
      <c r="AG17" s="198">
        <v>9</v>
      </c>
      <c r="AH17" s="198">
        <v>9</v>
      </c>
      <c r="AI17" s="198">
        <v>0</v>
      </c>
      <c r="AJ17" s="198">
        <v>0</v>
      </c>
      <c r="AK17" s="198">
        <v>0</v>
      </c>
      <c r="AL17" s="198">
        <v>0</v>
      </c>
      <c r="AM17" s="201">
        <f t="shared" si="1"/>
        <v>7</v>
      </c>
      <c r="AN17" s="201">
        <v>3</v>
      </c>
      <c r="AO17" s="201">
        <v>2</v>
      </c>
      <c r="AP17" s="201">
        <v>0</v>
      </c>
      <c r="AQ17" s="201">
        <v>0</v>
      </c>
      <c r="AR17" s="201">
        <v>2</v>
      </c>
    </row>
    <row r="18" spans="1:44" ht="18.75" x14ac:dyDescent="0.2">
      <c r="A18" s="98">
        <v>11</v>
      </c>
      <c r="B18" s="209" t="s">
        <v>323</v>
      </c>
      <c r="C18" s="200">
        <v>42.7</v>
      </c>
      <c r="D18" s="242">
        <v>55.9</v>
      </c>
      <c r="E18" s="242">
        <v>58.9</v>
      </c>
      <c r="F18" s="242">
        <f t="shared" si="2"/>
        <v>61.138199999999998</v>
      </c>
      <c r="G18" s="242">
        <f t="shared" si="2"/>
        <v>63.461451600000004</v>
      </c>
      <c r="H18" s="242">
        <f t="shared" si="3"/>
        <v>65.936448212400009</v>
      </c>
      <c r="I18" s="242">
        <v>31.4</v>
      </c>
      <c r="J18" s="242">
        <v>36.700000000000003</v>
      </c>
      <c r="K18" s="242">
        <v>44.1</v>
      </c>
      <c r="L18" s="242">
        <f t="shared" si="4"/>
        <v>45.819900000000004</v>
      </c>
      <c r="M18" s="242">
        <f t="shared" si="4"/>
        <v>47.606876100000008</v>
      </c>
      <c r="N18" s="242">
        <f t="shared" si="4"/>
        <v>49.463544267900012</v>
      </c>
      <c r="O18" s="242">
        <v>103.1</v>
      </c>
      <c r="P18" s="242">
        <v>99.8</v>
      </c>
      <c r="Q18" s="242">
        <v>89.8</v>
      </c>
      <c r="R18" s="242">
        <v>89.8</v>
      </c>
      <c r="S18" s="242">
        <v>89.8</v>
      </c>
      <c r="T18" s="242">
        <v>89.8</v>
      </c>
      <c r="U18" s="203">
        <v>56</v>
      </c>
      <c r="V18" s="203">
        <v>43</v>
      </c>
      <c r="W18" s="189"/>
      <c r="X18" s="97"/>
      <c r="Y18" s="97">
        <f t="shared" si="0"/>
        <v>1</v>
      </c>
      <c r="Z18" s="198">
        <v>0</v>
      </c>
      <c r="AA18" s="198">
        <v>0</v>
      </c>
      <c r="AB18" s="198">
        <v>0</v>
      </c>
      <c r="AC18" s="201">
        <v>0</v>
      </c>
      <c r="AD18" s="201">
        <v>0</v>
      </c>
      <c r="AE18" s="201">
        <v>0</v>
      </c>
      <c r="AF18" s="201">
        <v>1</v>
      </c>
      <c r="AG18" s="198">
        <v>7</v>
      </c>
      <c r="AH18" s="198">
        <v>6</v>
      </c>
      <c r="AI18" s="198">
        <v>0</v>
      </c>
      <c r="AJ18" s="198">
        <v>0</v>
      </c>
      <c r="AK18" s="198">
        <v>0</v>
      </c>
      <c r="AL18" s="198">
        <v>0</v>
      </c>
      <c r="AM18" s="201">
        <f t="shared" si="1"/>
        <v>5</v>
      </c>
      <c r="AN18" s="201">
        <v>2</v>
      </c>
      <c r="AO18" s="204">
        <v>2</v>
      </c>
      <c r="AP18" s="201">
        <v>0</v>
      </c>
      <c r="AQ18" s="201">
        <v>0</v>
      </c>
      <c r="AR18" s="201">
        <v>1</v>
      </c>
    </row>
    <row r="19" spans="1:44" ht="18.75" x14ac:dyDescent="0.2">
      <c r="A19" s="98">
        <v>12</v>
      </c>
      <c r="B19" s="190" t="s">
        <v>324</v>
      </c>
      <c r="C19" s="200">
        <v>70.2</v>
      </c>
      <c r="D19" s="242">
        <v>84.7</v>
      </c>
      <c r="E19" s="242">
        <v>87.9</v>
      </c>
      <c r="F19" s="242">
        <f t="shared" si="2"/>
        <v>91.240200000000002</v>
      </c>
      <c r="G19" s="242">
        <f t="shared" si="2"/>
        <v>94.707327600000013</v>
      </c>
      <c r="H19" s="242">
        <f t="shared" si="3"/>
        <v>98.400913376400027</v>
      </c>
      <c r="I19" s="242">
        <v>30.8</v>
      </c>
      <c r="J19" s="242">
        <v>34.700000000000003</v>
      </c>
      <c r="K19" s="242">
        <v>41.2</v>
      </c>
      <c r="L19" s="242">
        <f t="shared" si="4"/>
        <v>42.806800000000003</v>
      </c>
      <c r="M19" s="242">
        <f t="shared" si="4"/>
        <v>44.476265200000007</v>
      </c>
      <c r="N19" s="242">
        <f t="shared" si="4"/>
        <v>46.210839542800016</v>
      </c>
      <c r="O19" s="242">
        <v>84</v>
      </c>
      <c r="P19" s="242">
        <v>80.2</v>
      </c>
      <c r="Q19" s="242">
        <v>79.8</v>
      </c>
      <c r="R19" s="242">
        <v>79.8</v>
      </c>
      <c r="S19" s="242">
        <v>79.8</v>
      </c>
      <c r="T19" s="242">
        <v>79.8</v>
      </c>
      <c r="U19" s="198">
        <v>66</v>
      </c>
      <c r="V19" s="198">
        <v>31</v>
      </c>
      <c r="W19" s="189"/>
      <c r="X19" s="97"/>
      <c r="Y19" s="97">
        <f t="shared" si="0"/>
        <v>1</v>
      </c>
      <c r="Z19" s="198">
        <v>0</v>
      </c>
      <c r="AA19" s="198">
        <v>0</v>
      </c>
      <c r="AB19" s="198">
        <v>0</v>
      </c>
      <c r="AC19" s="201">
        <v>0</v>
      </c>
      <c r="AD19" s="201">
        <v>0</v>
      </c>
      <c r="AE19" s="201">
        <v>0</v>
      </c>
      <c r="AF19" s="201">
        <v>1</v>
      </c>
      <c r="AG19" s="198">
        <v>13</v>
      </c>
      <c r="AH19" s="198">
        <v>10</v>
      </c>
      <c r="AI19" s="198">
        <v>1</v>
      </c>
      <c r="AJ19" s="198">
        <v>1</v>
      </c>
      <c r="AK19" s="198">
        <v>0</v>
      </c>
      <c r="AL19" s="198">
        <v>0</v>
      </c>
      <c r="AM19" s="201">
        <f t="shared" si="1"/>
        <v>3</v>
      </c>
      <c r="AN19" s="201">
        <v>1</v>
      </c>
      <c r="AO19" s="201">
        <v>1</v>
      </c>
      <c r="AP19" s="201">
        <v>0</v>
      </c>
      <c r="AQ19" s="201">
        <v>0</v>
      </c>
      <c r="AR19" s="201">
        <v>1</v>
      </c>
    </row>
    <row r="20" spans="1:44" ht="18.75" x14ac:dyDescent="0.2">
      <c r="A20" s="98">
        <v>13</v>
      </c>
      <c r="B20" s="190" t="s">
        <v>325</v>
      </c>
      <c r="C20" s="200">
        <v>24</v>
      </c>
      <c r="D20" s="242">
        <v>31.6</v>
      </c>
      <c r="E20" s="242">
        <v>32.1</v>
      </c>
      <c r="F20" s="242">
        <f t="shared" si="2"/>
        <v>33.319800000000001</v>
      </c>
      <c r="G20" s="242">
        <f t="shared" si="2"/>
        <v>34.585952400000004</v>
      </c>
      <c r="H20" s="242">
        <f t="shared" si="3"/>
        <v>35.934804543600009</v>
      </c>
      <c r="I20" s="242">
        <v>13.9</v>
      </c>
      <c r="J20" s="242">
        <v>14.8</v>
      </c>
      <c r="K20" s="242">
        <v>17.100000000000001</v>
      </c>
      <c r="L20" s="242">
        <f t="shared" si="4"/>
        <v>17.766900000000003</v>
      </c>
      <c r="M20" s="242">
        <f t="shared" si="4"/>
        <v>18.459809100000005</v>
      </c>
      <c r="N20" s="242">
        <f t="shared" si="4"/>
        <v>19.179741654900006</v>
      </c>
      <c r="O20" s="242">
        <v>44.5</v>
      </c>
      <c r="P20" s="242">
        <v>40.6</v>
      </c>
      <c r="Q20" s="242">
        <v>38.6</v>
      </c>
      <c r="R20" s="242">
        <v>38.6</v>
      </c>
      <c r="S20" s="242">
        <v>38.6</v>
      </c>
      <c r="T20" s="242">
        <v>38.6</v>
      </c>
      <c r="U20" s="198">
        <v>0</v>
      </c>
      <c r="V20" s="198">
        <v>0</v>
      </c>
      <c r="W20" s="189"/>
      <c r="X20" s="97"/>
      <c r="Y20" s="97">
        <f t="shared" si="0"/>
        <v>2</v>
      </c>
      <c r="Z20" s="198">
        <v>0</v>
      </c>
      <c r="AA20" s="198">
        <v>0</v>
      </c>
      <c r="AB20" s="198">
        <v>1</v>
      </c>
      <c r="AC20" s="201">
        <v>0</v>
      </c>
      <c r="AD20" s="201">
        <v>0</v>
      </c>
      <c r="AE20" s="201">
        <v>0</v>
      </c>
      <c r="AF20" s="201">
        <v>1</v>
      </c>
      <c r="AG20" s="198">
        <v>1</v>
      </c>
      <c r="AH20" s="198">
        <v>1</v>
      </c>
      <c r="AI20" s="198">
        <v>0</v>
      </c>
      <c r="AJ20" s="198">
        <v>0</v>
      </c>
      <c r="AK20" s="198">
        <v>1</v>
      </c>
      <c r="AL20" s="198">
        <v>1</v>
      </c>
      <c r="AM20" s="201">
        <f t="shared" si="1"/>
        <v>2</v>
      </c>
      <c r="AN20" s="201">
        <v>0</v>
      </c>
      <c r="AO20" s="201">
        <v>1</v>
      </c>
      <c r="AP20" s="201">
        <v>0</v>
      </c>
      <c r="AQ20" s="201">
        <v>0</v>
      </c>
      <c r="AR20" s="201">
        <v>1</v>
      </c>
    </row>
    <row r="21" spans="1:44" ht="18.75" x14ac:dyDescent="0.2">
      <c r="A21" s="98">
        <v>14</v>
      </c>
      <c r="B21" s="190" t="s">
        <v>326</v>
      </c>
      <c r="C21" s="200">
        <v>12.3</v>
      </c>
      <c r="D21" s="242">
        <v>64.5</v>
      </c>
      <c r="E21" s="242">
        <v>67.8</v>
      </c>
      <c r="F21" s="242">
        <f t="shared" si="2"/>
        <v>70.37639999999999</v>
      </c>
      <c r="G21" s="242">
        <f t="shared" si="2"/>
        <v>73.050703199999987</v>
      </c>
      <c r="H21" s="242">
        <f t="shared" si="3"/>
        <v>75.899680624799998</v>
      </c>
      <c r="I21" s="242">
        <v>5.2</v>
      </c>
      <c r="J21" s="242">
        <v>3.8</v>
      </c>
      <c r="K21" s="242">
        <v>4.3</v>
      </c>
      <c r="L21" s="242">
        <f t="shared" si="4"/>
        <v>4.4676999999999998</v>
      </c>
      <c r="M21" s="242">
        <f t="shared" si="4"/>
        <v>4.6419402999999999</v>
      </c>
      <c r="N21" s="242">
        <f t="shared" si="4"/>
        <v>4.8229759717</v>
      </c>
      <c r="O21" s="242">
        <v>19.3</v>
      </c>
      <c r="P21" s="242">
        <v>18</v>
      </c>
      <c r="Q21" s="242">
        <v>17</v>
      </c>
      <c r="R21" s="242">
        <v>17</v>
      </c>
      <c r="S21" s="242">
        <v>17</v>
      </c>
      <c r="T21" s="242">
        <v>17</v>
      </c>
      <c r="U21" s="198">
        <v>0</v>
      </c>
      <c r="V21" s="198">
        <v>0</v>
      </c>
      <c r="W21" s="189"/>
      <c r="X21" s="97"/>
      <c r="Y21" s="97">
        <f t="shared" si="0"/>
        <v>1</v>
      </c>
      <c r="Z21" s="198">
        <v>0</v>
      </c>
      <c r="AA21" s="198">
        <v>0</v>
      </c>
      <c r="AB21" s="198">
        <v>0</v>
      </c>
      <c r="AC21" s="201">
        <v>0</v>
      </c>
      <c r="AD21" s="201">
        <v>0</v>
      </c>
      <c r="AE21" s="201">
        <v>0</v>
      </c>
      <c r="AF21" s="201">
        <v>1</v>
      </c>
      <c r="AG21" s="198">
        <v>1</v>
      </c>
      <c r="AH21" s="198">
        <v>1</v>
      </c>
      <c r="AI21" s="198">
        <v>0</v>
      </c>
      <c r="AJ21" s="198">
        <v>0</v>
      </c>
      <c r="AK21" s="198">
        <v>2</v>
      </c>
      <c r="AL21" s="198">
        <v>2</v>
      </c>
      <c r="AM21" s="201">
        <f t="shared" si="1"/>
        <v>2</v>
      </c>
      <c r="AN21" s="201">
        <v>0</v>
      </c>
      <c r="AO21" s="201">
        <v>1</v>
      </c>
      <c r="AP21" s="201">
        <v>0</v>
      </c>
      <c r="AQ21" s="201">
        <v>0</v>
      </c>
      <c r="AR21" s="201">
        <v>1</v>
      </c>
    </row>
    <row r="22" spans="1:44" ht="18.75" x14ac:dyDescent="0.2">
      <c r="A22" s="98">
        <v>15</v>
      </c>
      <c r="B22" s="190" t="s">
        <v>327</v>
      </c>
      <c r="C22" s="200">
        <v>22.9</v>
      </c>
      <c r="D22" s="242">
        <v>31.4</v>
      </c>
      <c r="E22" s="242">
        <v>21.2</v>
      </c>
      <c r="F22" s="242">
        <f t="shared" si="2"/>
        <v>22.005600000000001</v>
      </c>
      <c r="G22" s="242">
        <f t="shared" si="2"/>
        <v>22.841812800000003</v>
      </c>
      <c r="H22" s="242">
        <f t="shared" si="3"/>
        <v>23.732643499200002</v>
      </c>
      <c r="I22" s="242">
        <v>30.4</v>
      </c>
      <c r="J22" s="242">
        <v>33.700000000000003</v>
      </c>
      <c r="K22" s="242">
        <v>42.4</v>
      </c>
      <c r="L22" s="242">
        <f t="shared" si="4"/>
        <v>44.053599999999996</v>
      </c>
      <c r="M22" s="242">
        <f t="shared" si="4"/>
        <v>45.771690399999997</v>
      </c>
      <c r="N22" s="242">
        <f t="shared" si="4"/>
        <v>47.556786325599994</v>
      </c>
      <c r="O22" s="242">
        <v>100.5</v>
      </c>
      <c r="P22" s="242">
        <v>90.6</v>
      </c>
      <c r="Q22" s="242">
        <v>89.9</v>
      </c>
      <c r="R22" s="242">
        <v>89.9</v>
      </c>
      <c r="S22" s="242">
        <v>89.9</v>
      </c>
      <c r="T22" s="242">
        <v>89.9</v>
      </c>
      <c r="U22" s="198">
        <v>29</v>
      </c>
      <c r="V22" s="198">
        <v>25</v>
      </c>
      <c r="W22" s="189"/>
      <c r="X22" s="97"/>
      <c r="Y22" s="97">
        <f t="shared" si="0"/>
        <v>1</v>
      </c>
      <c r="Z22" s="198">
        <v>0</v>
      </c>
      <c r="AA22" s="198">
        <v>0</v>
      </c>
      <c r="AB22" s="198">
        <v>0</v>
      </c>
      <c r="AC22" s="201">
        <v>0</v>
      </c>
      <c r="AD22" s="201">
        <v>0</v>
      </c>
      <c r="AE22" s="201">
        <v>0</v>
      </c>
      <c r="AF22" s="201">
        <v>1</v>
      </c>
      <c r="AG22" s="198">
        <v>5</v>
      </c>
      <c r="AH22" s="198">
        <v>5</v>
      </c>
      <c r="AI22" s="198">
        <v>0</v>
      </c>
      <c r="AJ22" s="198">
        <v>0</v>
      </c>
      <c r="AK22" s="198">
        <v>0</v>
      </c>
      <c r="AL22" s="198">
        <v>0</v>
      </c>
      <c r="AM22" s="201">
        <f t="shared" si="1"/>
        <v>4</v>
      </c>
      <c r="AN22" s="201">
        <v>1</v>
      </c>
      <c r="AO22" s="201">
        <v>2</v>
      </c>
      <c r="AP22" s="201">
        <v>0</v>
      </c>
      <c r="AQ22" s="201">
        <v>0</v>
      </c>
      <c r="AR22" s="201">
        <v>1</v>
      </c>
    </row>
    <row r="23" spans="1:44" ht="18.75" x14ac:dyDescent="0.2">
      <c r="A23" s="98">
        <v>16</v>
      </c>
      <c r="B23" s="190" t="s">
        <v>328</v>
      </c>
      <c r="C23" s="200">
        <v>51.9</v>
      </c>
      <c r="D23" s="242">
        <v>62.4</v>
      </c>
      <c r="E23" s="242">
        <v>65.599999999999994</v>
      </c>
      <c r="F23" s="242">
        <f t="shared" si="2"/>
        <v>68.092799999999983</v>
      </c>
      <c r="G23" s="242">
        <f t="shared" si="2"/>
        <v>70.68032639999997</v>
      </c>
      <c r="H23" s="242">
        <f t="shared" si="3"/>
        <v>73.436859129599966</v>
      </c>
      <c r="I23" s="242">
        <v>28.8</v>
      </c>
      <c r="J23" s="242">
        <v>32.200000000000003</v>
      </c>
      <c r="K23" s="242">
        <v>37.200000000000003</v>
      </c>
      <c r="L23" s="242">
        <f t="shared" si="4"/>
        <v>38.650800000000004</v>
      </c>
      <c r="M23" s="242">
        <f t="shared" si="4"/>
        <v>40.158181200000008</v>
      </c>
      <c r="N23" s="242">
        <f t="shared" si="4"/>
        <v>41.724350266800009</v>
      </c>
      <c r="O23" s="242">
        <v>96</v>
      </c>
      <c r="P23" s="242">
        <v>95</v>
      </c>
      <c r="Q23" s="242">
        <v>92.6</v>
      </c>
      <c r="R23" s="242">
        <v>92.6</v>
      </c>
      <c r="S23" s="242">
        <v>92.6</v>
      </c>
      <c r="T23" s="242">
        <v>92.6</v>
      </c>
      <c r="U23" s="198">
        <v>47</v>
      </c>
      <c r="V23" s="198">
        <v>42</v>
      </c>
      <c r="W23" s="189"/>
      <c r="X23" s="97"/>
      <c r="Y23" s="97">
        <f t="shared" si="0"/>
        <v>4</v>
      </c>
      <c r="Z23" s="198">
        <v>0</v>
      </c>
      <c r="AA23" s="198">
        <v>3</v>
      </c>
      <c r="AB23" s="198">
        <v>0</v>
      </c>
      <c r="AC23" s="201">
        <v>0</v>
      </c>
      <c r="AD23" s="201">
        <v>0</v>
      </c>
      <c r="AE23" s="201">
        <v>0</v>
      </c>
      <c r="AF23" s="201">
        <v>1</v>
      </c>
      <c r="AG23" s="198">
        <v>7</v>
      </c>
      <c r="AH23" s="198">
        <v>7</v>
      </c>
      <c r="AI23" s="198">
        <v>1</v>
      </c>
      <c r="AJ23" s="198">
        <v>1</v>
      </c>
      <c r="AK23" s="198">
        <v>2</v>
      </c>
      <c r="AL23" s="198">
        <v>2</v>
      </c>
      <c r="AM23" s="201">
        <f t="shared" si="1"/>
        <v>3</v>
      </c>
      <c r="AN23" s="201">
        <v>1</v>
      </c>
      <c r="AO23" s="201">
        <v>1</v>
      </c>
      <c r="AP23" s="201">
        <v>0</v>
      </c>
      <c r="AQ23" s="201">
        <v>0</v>
      </c>
      <c r="AR23" s="201">
        <v>1</v>
      </c>
    </row>
    <row r="24" spans="1:44" ht="18.75" x14ac:dyDescent="0.2">
      <c r="A24" s="98">
        <v>17</v>
      </c>
      <c r="B24" s="190" t="s">
        <v>329</v>
      </c>
      <c r="C24" s="200">
        <v>17.399999999999999</v>
      </c>
      <c r="D24" s="242">
        <v>22.6</v>
      </c>
      <c r="E24" s="242">
        <v>23.7</v>
      </c>
      <c r="F24" s="242">
        <f t="shared" si="2"/>
        <v>24.6006</v>
      </c>
      <c r="G24" s="242">
        <f t="shared" si="2"/>
        <v>25.535422800000003</v>
      </c>
      <c r="H24" s="242">
        <f t="shared" si="3"/>
        <v>26.531304289200001</v>
      </c>
      <c r="I24" s="242">
        <v>12.1</v>
      </c>
      <c r="J24" s="242">
        <v>13.7</v>
      </c>
      <c r="K24" s="242">
        <v>15.7</v>
      </c>
      <c r="L24" s="242">
        <f t="shared" si="4"/>
        <v>16.3123</v>
      </c>
      <c r="M24" s="242">
        <f t="shared" si="4"/>
        <v>16.9484797</v>
      </c>
      <c r="N24" s="242">
        <f t="shared" si="4"/>
        <v>17.609470408300002</v>
      </c>
      <c r="O24" s="242">
        <v>40.299999999999997</v>
      </c>
      <c r="P24" s="242">
        <v>39.799999999999997</v>
      </c>
      <c r="Q24" s="242">
        <v>35.5</v>
      </c>
      <c r="R24" s="242">
        <v>35.5</v>
      </c>
      <c r="S24" s="242">
        <v>35.5</v>
      </c>
      <c r="T24" s="242">
        <v>35.5</v>
      </c>
      <c r="U24" s="198">
        <v>12</v>
      </c>
      <c r="V24" s="198">
        <v>13</v>
      </c>
      <c r="W24" s="189"/>
      <c r="X24" s="97"/>
      <c r="Y24" s="97">
        <f t="shared" si="0"/>
        <v>1</v>
      </c>
      <c r="Z24" s="198">
        <v>0</v>
      </c>
      <c r="AA24" s="198">
        <v>0</v>
      </c>
      <c r="AB24" s="198">
        <v>0</v>
      </c>
      <c r="AC24" s="201">
        <v>0</v>
      </c>
      <c r="AD24" s="201">
        <v>0</v>
      </c>
      <c r="AE24" s="201">
        <v>0</v>
      </c>
      <c r="AF24" s="201">
        <v>1</v>
      </c>
      <c r="AG24" s="198">
        <v>6</v>
      </c>
      <c r="AH24" s="198">
        <v>6</v>
      </c>
      <c r="AI24" s="198">
        <v>0</v>
      </c>
      <c r="AJ24" s="198">
        <v>0</v>
      </c>
      <c r="AK24" s="198">
        <v>0</v>
      </c>
      <c r="AL24" s="198">
        <v>0</v>
      </c>
      <c r="AM24" s="201">
        <f t="shared" si="1"/>
        <v>2</v>
      </c>
      <c r="AN24" s="201">
        <v>0</v>
      </c>
      <c r="AO24" s="201">
        <v>1</v>
      </c>
      <c r="AP24" s="201">
        <v>0</v>
      </c>
      <c r="AQ24" s="201">
        <v>0</v>
      </c>
      <c r="AR24" s="201">
        <v>1</v>
      </c>
    </row>
    <row r="25" spans="1:44" ht="18.75" x14ac:dyDescent="0.2">
      <c r="A25" s="98">
        <v>18</v>
      </c>
      <c r="B25" s="190" t="s">
        <v>330</v>
      </c>
      <c r="C25" s="200">
        <v>5.4</v>
      </c>
      <c r="D25" s="242">
        <v>9.1999999999999993</v>
      </c>
      <c r="E25" s="242">
        <v>10.1</v>
      </c>
      <c r="F25" s="242">
        <f t="shared" si="2"/>
        <v>10.483799999999999</v>
      </c>
      <c r="G25" s="242">
        <f t="shared" si="2"/>
        <v>10.882184399999998</v>
      </c>
      <c r="H25" s="242">
        <f t="shared" si="3"/>
        <v>11.306589591599998</v>
      </c>
      <c r="I25" s="242">
        <v>11.1</v>
      </c>
      <c r="J25" s="242">
        <v>11.2</v>
      </c>
      <c r="K25" s="242">
        <v>14.3</v>
      </c>
      <c r="L25" s="242">
        <f t="shared" si="4"/>
        <v>14.857700000000001</v>
      </c>
      <c r="M25" s="242">
        <f t="shared" si="4"/>
        <v>15.437150300000003</v>
      </c>
      <c r="N25" s="242">
        <f t="shared" si="4"/>
        <v>16.039199161700004</v>
      </c>
      <c r="O25" s="242">
        <v>32.799999999999997</v>
      </c>
      <c r="P25" s="242">
        <v>32</v>
      </c>
      <c r="Q25" s="242">
        <v>30</v>
      </c>
      <c r="R25" s="242">
        <v>30</v>
      </c>
      <c r="S25" s="242">
        <v>30</v>
      </c>
      <c r="T25" s="242">
        <v>30</v>
      </c>
      <c r="U25" s="198">
        <v>22</v>
      </c>
      <c r="V25" s="198">
        <v>24</v>
      </c>
      <c r="W25" s="189"/>
      <c r="X25" s="97"/>
      <c r="Y25" s="97">
        <f t="shared" si="0"/>
        <v>1</v>
      </c>
      <c r="Z25" s="198">
        <v>0</v>
      </c>
      <c r="AA25" s="198">
        <v>0</v>
      </c>
      <c r="AB25" s="198">
        <v>0</v>
      </c>
      <c r="AC25" s="201">
        <v>0</v>
      </c>
      <c r="AD25" s="201">
        <v>0</v>
      </c>
      <c r="AE25" s="201">
        <v>0</v>
      </c>
      <c r="AF25" s="201">
        <v>1</v>
      </c>
      <c r="AG25" s="198">
        <v>2</v>
      </c>
      <c r="AH25" s="198">
        <v>2</v>
      </c>
      <c r="AI25" s="198">
        <v>0</v>
      </c>
      <c r="AJ25" s="198">
        <v>0</v>
      </c>
      <c r="AK25" s="198">
        <v>0</v>
      </c>
      <c r="AL25" s="198">
        <v>0</v>
      </c>
      <c r="AM25" s="201">
        <f t="shared" si="1"/>
        <v>2</v>
      </c>
      <c r="AN25" s="201">
        <v>0</v>
      </c>
      <c r="AO25" s="201">
        <v>1</v>
      </c>
      <c r="AP25" s="201">
        <v>0</v>
      </c>
      <c r="AQ25" s="201">
        <v>0</v>
      </c>
      <c r="AR25" s="201">
        <v>1</v>
      </c>
    </row>
    <row r="26" spans="1:44" ht="18.75" x14ac:dyDescent="0.2">
      <c r="A26" s="98">
        <v>19</v>
      </c>
      <c r="B26" s="190" t="s">
        <v>331</v>
      </c>
      <c r="C26" s="200">
        <v>39.5</v>
      </c>
      <c r="D26" s="242">
        <v>44.7</v>
      </c>
      <c r="E26" s="242">
        <v>45.3</v>
      </c>
      <c r="F26" s="242">
        <f t="shared" si="2"/>
        <v>47.021399999999993</v>
      </c>
      <c r="G26" s="242">
        <f t="shared" si="2"/>
        <v>48.80821319999999</v>
      </c>
      <c r="H26" s="242">
        <f t="shared" si="3"/>
        <v>50.711733514799988</v>
      </c>
      <c r="I26" s="242">
        <v>25.1</v>
      </c>
      <c r="J26" s="242">
        <v>27.5</v>
      </c>
      <c r="K26" s="242">
        <v>29.3</v>
      </c>
      <c r="L26" s="242">
        <f t="shared" si="4"/>
        <v>30.442700000000006</v>
      </c>
      <c r="M26" s="242">
        <f t="shared" si="4"/>
        <v>31.629965300000009</v>
      </c>
      <c r="N26" s="242">
        <f t="shared" si="4"/>
        <v>32.863533946700016</v>
      </c>
      <c r="O26" s="242">
        <v>79.099999999999994</v>
      </c>
      <c r="P26" s="242">
        <v>66.900000000000006</v>
      </c>
      <c r="Q26" s="242">
        <v>66.099999999999994</v>
      </c>
      <c r="R26" s="242">
        <v>66.099999999999994</v>
      </c>
      <c r="S26" s="242">
        <v>66.099999999999994</v>
      </c>
      <c r="T26" s="242">
        <v>67.099999999999994</v>
      </c>
      <c r="U26" s="198">
        <v>21</v>
      </c>
      <c r="V26" s="198">
        <v>21</v>
      </c>
      <c r="W26" s="189"/>
      <c r="X26" s="97"/>
      <c r="Y26" s="97">
        <f t="shared" si="0"/>
        <v>2</v>
      </c>
      <c r="Z26" s="198">
        <v>0</v>
      </c>
      <c r="AA26" s="198">
        <v>0</v>
      </c>
      <c r="AB26" s="198">
        <v>0</v>
      </c>
      <c r="AC26" s="201">
        <v>0</v>
      </c>
      <c r="AD26" s="201">
        <v>1</v>
      </c>
      <c r="AE26" s="201">
        <v>0</v>
      </c>
      <c r="AF26" s="201">
        <v>1</v>
      </c>
      <c r="AG26" s="198">
        <v>7</v>
      </c>
      <c r="AH26" s="198">
        <v>6</v>
      </c>
      <c r="AI26" s="198">
        <v>0</v>
      </c>
      <c r="AJ26" s="198">
        <v>0</v>
      </c>
      <c r="AK26" s="198">
        <v>2</v>
      </c>
      <c r="AL26" s="198">
        <v>2</v>
      </c>
      <c r="AM26" s="201">
        <f t="shared" si="1"/>
        <v>3</v>
      </c>
      <c r="AN26" s="201">
        <v>1</v>
      </c>
      <c r="AO26" s="201">
        <v>1</v>
      </c>
      <c r="AP26" s="201">
        <v>0</v>
      </c>
      <c r="AQ26" s="201">
        <v>0</v>
      </c>
      <c r="AR26" s="201">
        <v>1</v>
      </c>
    </row>
    <row r="27" spans="1:44" ht="18.75" x14ac:dyDescent="0.2">
      <c r="A27" s="98">
        <v>20</v>
      </c>
      <c r="B27" s="190" t="s">
        <v>332</v>
      </c>
      <c r="C27" s="200">
        <v>123</v>
      </c>
      <c r="D27" s="242">
        <v>140.9</v>
      </c>
      <c r="E27" s="242">
        <v>150.19999999999999</v>
      </c>
      <c r="F27" s="242">
        <f t="shared" si="2"/>
        <v>155.90759999999997</v>
      </c>
      <c r="G27" s="242">
        <f t="shared" si="2"/>
        <v>161.83208879999995</v>
      </c>
      <c r="H27" s="242">
        <f t="shared" si="3"/>
        <v>168.14354026319998</v>
      </c>
      <c r="I27" s="242">
        <v>65.900000000000006</v>
      </c>
      <c r="J27" s="242">
        <v>71.3</v>
      </c>
      <c r="K27" s="242">
        <v>75.900000000000006</v>
      </c>
      <c r="L27" s="242">
        <f t="shared" si="4"/>
        <v>78.860100000000017</v>
      </c>
      <c r="M27" s="242">
        <f t="shared" si="4"/>
        <v>81.935643900000017</v>
      </c>
      <c r="N27" s="242">
        <f t="shared" si="4"/>
        <v>85.131134012100034</v>
      </c>
      <c r="O27" s="242">
        <v>188.5</v>
      </c>
      <c r="P27" s="242">
        <v>180.2</v>
      </c>
      <c r="Q27" s="242">
        <v>178.1</v>
      </c>
      <c r="R27" s="242">
        <v>178.1</v>
      </c>
      <c r="S27" s="242">
        <v>178.1</v>
      </c>
      <c r="T27" s="242">
        <v>179.1</v>
      </c>
      <c r="U27" s="198">
        <v>25</v>
      </c>
      <c r="V27" s="198">
        <v>20</v>
      </c>
      <c r="W27" s="189"/>
      <c r="X27" s="97"/>
      <c r="Y27" s="97">
        <f t="shared" si="0"/>
        <v>4</v>
      </c>
      <c r="Z27" s="198">
        <v>0</v>
      </c>
      <c r="AA27" s="198">
        <v>1</v>
      </c>
      <c r="AB27" s="198">
        <v>0</v>
      </c>
      <c r="AC27" s="201">
        <v>0</v>
      </c>
      <c r="AD27" s="201">
        <v>1</v>
      </c>
      <c r="AE27" s="201">
        <v>0</v>
      </c>
      <c r="AF27" s="201">
        <v>2</v>
      </c>
      <c r="AG27" s="198">
        <v>13</v>
      </c>
      <c r="AH27" s="198">
        <v>13</v>
      </c>
      <c r="AI27" s="198">
        <v>1</v>
      </c>
      <c r="AJ27" s="198">
        <v>1</v>
      </c>
      <c r="AK27" s="198">
        <v>1</v>
      </c>
      <c r="AL27" s="198">
        <v>1</v>
      </c>
      <c r="AM27" s="201">
        <f t="shared" si="1"/>
        <v>6</v>
      </c>
      <c r="AN27" s="201">
        <v>1</v>
      </c>
      <c r="AO27" s="201">
        <v>3</v>
      </c>
      <c r="AP27" s="201">
        <v>0</v>
      </c>
      <c r="AQ27" s="201">
        <v>0</v>
      </c>
      <c r="AR27" s="201">
        <v>2</v>
      </c>
    </row>
    <row r="28" spans="1:44" ht="18.75" x14ac:dyDescent="0.2">
      <c r="A28" s="98">
        <v>21</v>
      </c>
      <c r="B28" s="209" t="s">
        <v>333</v>
      </c>
      <c r="C28" s="200">
        <v>17.399999999999999</v>
      </c>
      <c r="D28" s="242">
        <v>22.2</v>
      </c>
      <c r="E28" s="242">
        <v>23.1</v>
      </c>
      <c r="F28" s="242">
        <f t="shared" si="2"/>
        <v>23.977800000000002</v>
      </c>
      <c r="G28" s="242">
        <f t="shared" si="2"/>
        <v>24.888956400000001</v>
      </c>
      <c r="H28" s="242">
        <f t="shared" si="3"/>
        <v>25.859625699600002</v>
      </c>
      <c r="I28" s="242">
        <v>11.4</v>
      </c>
      <c r="J28" s="242">
        <v>12.2</v>
      </c>
      <c r="K28" s="242">
        <v>13.1</v>
      </c>
      <c r="L28" s="242">
        <f t="shared" si="4"/>
        <v>13.610900000000001</v>
      </c>
      <c r="M28" s="242">
        <f t="shared" si="4"/>
        <v>14.1417251</v>
      </c>
      <c r="N28" s="242">
        <f t="shared" si="4"/>
        <v>14.693252378900002</v>
      </c>
      <c r="O28" s="242">
        <v>43.8</v>
      </c>
      <c r="P28" s="242">
        <v>37</v>
      </c>
      <c r="Q28" s="242">
        <v>37</v>
      </c>
      <c r="R28" s="242">
        <v>37</v>
      </c>
      <c r="S28" s="242">
        <v>37</v>
      </c>
      <c r="T28" s="242">
        <v>37</v>
      </c>
      <c r="U28" s="198">
        <v>12</v>
      </c>
      <c r="V28" s="198">
        <v>12</v>
      </c>
      <c r="W28" s="189"/>
      <c r="X28" s="97"/>
      <c r="Y28" s="97">
        <f t="shared" si="0"/>
        <v>1</v>
      </c>
      <c r="Z28" s="198">
        <v>0</v>
      </c>
      <c r="AA28" s="198">
        <v>0</v>
      </c>
      <c r="AB28" s="198">
        <v>0</v>
      </c>
      <c r="AC28" s="201">
        <v>0</v>
      </c>
      <c r="AD28" s="201">
        <v>0</v>
      </c>
      <c r="AE28" s="201">
        <v>0</v>
      </c>
      <c r="AF28" s="201">
        <v>1</v>
      </c>
      <c r="AG28" s="198">
        <v>6</v>
      </c>
      <c r="AH28" s="198">
        <v>4</v>
      </c>
      <c r="AI28" s="198">
        <v>0</v>
      </c>
      <c r="AJ28" s="198">
        <v>0</v>
      </c>
      <c r="AK28" s="198">
        <v>0</v>
      </c>
      <c r="AL28" s="198">
        <v>0</v>
      </c>
      <c r="AM28" s="201">
        <f t="shared" si="1"/>
        <v>2</v>
      </c>
      <c r="AN28" s="201">
        <v>0</v>
      </c>
      <c r="AO28" s="201">
        <v>1</v>
      </c>
      <c r="AP28" s="201">
        <v>0</v>
      </c>
      <c r="AQ28" s="201">
        <v>0</v>
      </c>
      <c r="AR28" s="201">
        <v>1</v>
      </c>
    </row>
    <row r="29" spans="1:44" ht="18.75" x14ac:dyDescent="0.3">
      <c r="A29" s="98">
        <v>22</v>
      </c>
      <c r="B29" s="209" t="s">
        <v>334</v>
      </c>
      <c r="C29" s="200">
        <v>10.6</v>
      </c>
      <c r="D29" s="242">
        <v>16</v>
      </c>
      <c r="E29" s="242">
        <v>17</v>
      </c>
      <c r="F29" s="242">
        <f t="shared" si="2"/>
        <v>17.646000000000001</v>
      </c>
      <c r="G29" s="242">
        <f t="shared" si="2"/>
        <v>18.316548000000001</v>
      </c>
      <c r="H29" s="242">
        <f t="shared" si="3"/>
        <v>19.030893372000001</v>
      </c>
      <c r="I29" s="242">
        <v>18.2</v>
      </c>
      <c r="J29" s="242">
        <v>19.2</v>
      </c>
      <c r="K29" s="242">
        <v>22.4</v>
      </c>
      <c r="L29" s="242">
        <f t="shared" si="4"/>
        <v>23.273600000000002</v>
      </c>
      <c r="M29" s="242">
        <f t="shared" si="4"/>
        <v>24.181270400000002</v>
      </c>
      <c r="N29" s="242">
        <f t="shared" si="4"/>
        <v>25.124339945600003</v>
      </c>
      <c r="O29" s="242">
        <v>48.8</v>
      </c>
      <c r="P29" s="242">
        <v>41.4</v>
      </c>
      <c r="Q29" s="242">
        <v>41.2</v>
      </c>
      <c r="R29" s="242">
        <v>41.2</v>
      </c>
      <c r="S29" s="242">
        <v>41.2</v>
      </c>
      <c r="T29" s="242">
        <v>41.2</v>
      </c>
      <c r="U29" s="205">
        <v>21</v>
      </c>
      <c r="V29" s="205">
        <v>19</v>
      </c>
      <c r="W29" s="189"/>
      <c r="X29" s="97"/>
      <c r="Y29" s="97">
        <f t="shared" si="0"/>
        <v>1</v>
      </c>
      <c r="Z29" s="198">
        <v>0</v>
      </c>
      <c r="AA29" s="198">
        <v>0</v>
      </c>
      <c r="AB29" s="198">
        <v>0</v>
      </c>
      <c r="AC29" s="205">
        <v>0</v>
      </c>
      <c r="AD29" s="199">
        <v>0</v>
      </c>
      <c r="AE29" s="199">
        <v>0</v>
      </c>
      <c r="AF29" s="199">
        <v>1</v>
      </c>
      <c r="AG29" s="199">
        <v>4</v>
      </c>
      <c r="AH29" s="199">
        <v>3</v>
      </c>
      <c r="AI29" s="199">
        <v>0</v>
      </c>
      <c r="AJ29" s="199">
        <v>0</v>
      </c>
      <c r="AK29" s="199">
        <v>0</v>
      </c>
      <c r="AL29" s="199">
        <v>0</v>
      </c>
      <c r="AM29" s="201">
        <f t="shared" si="1"/>
        <v>2</v>
      </c>
      <c r="AN29" s="199">
        <v>0</v>
      </c>
      <c r="AO29" s="199">
        <v>1</v>
      </c>
      <c r="AP29" s="199">
        <v>0</v>
      </c>
      <c r="AQ29" s="199">
        <v>0</v>
      </c>
      <c r="AR29" s="199">
        <v>1</v>
      </c>
    </row>
    <row r="30" spans="1:44" ht="18.75" x14ac:dyDescent="0.3">
      <c r="A30" s="98">
        <v>23</v>
      </c>
      <c r="B30" s="209" t="s">
        <v>335</v>
      </c>
      <c r="C30" s="200">
        <v>43.8</v>
      </c>
      <c r="D30" s="242">
        <v>46.8</v>
      </c>
      <c r="E30" s="242">
        <v>49</v>
      </c>
      <c r="F30" s="242">
        <f t="shared" si="2"/>
        <v>50.861999999999995</v>
      </c>
      <c r="G30" s="242">
        <f t="shared" si="2"/>
        <v>52.794756</v>
      </c>
      <c r="H30" s="242">
        <f t="shared" si="3"/>
        <v>54.853751484000007</v>
      </c>
      <c r="I30" s="242">
        <v>13</v>
      </c>
      <c r="J30" s="242">
        <v>14</v>
      </c>
      <c r="K30" s="242">
        <v>15.2</v>
      </c>
      <c r="L30" s="242">
        <f t="shared" si="4"/>
        <v>15.7928</v>
      </c>
      <c r="M30" s="242">
        <f t="shared" si="4"/>
        <v>16.4087192</v>
      </c>
      <c r="N30" s="242">
        <f t="shared" si="4"/>
        <v>17.048659248800003</v>
      </c>
      <c r="O30" s="242">
        <v>52.8</v>
      </c>
      <c r="P30" s="242">
        <v>43.6</v>
      </c>
      <c r="Q30" s="242">
        <v>43.6</v>
      </c>
      <c r="R30" s="242">
        <v>43.6</v>
      </c>
      <c r="S30" s="242">
        <v>43.6</v>
      </c>
      <c r="T30" s="242">
        <v>43.6</v>
      </c>
      <c r="U30" s="205">
        <v>10</v>
      </c>
      <c r="V30" s="205">
        <v>10</v>
      </c>
      <c r="W30" s="189"/>
      <c r="X30" s="97"/>
      <c r="Y30" s="97">
        <f t="shared" si="0"/>
        <v>1</v>
      </c>
      <c r="Z30" s="205">
        <v>0</v>
      </c>
      <c r="AA30" s="205">
        <v>0</v>
      </c>
      <c r="AB30" s="205">
        <v>0</v>
      </c>
      <c r="AC30" s="205">
        <v>0</v>
      </c>
      <c r="AD30" s="199">
        <v>0</v>
      </c>
      <c r="AE30" s="199"/>
      <c r="AF30" s="199">
        <v>1</v>
      </c>
      <c r="AG30" s="199">
        <v>9</v>
      </c>
      <c r="AH30" s="199">
        <v>8</v>
      </c>
      <c r="AI30" s="199">
        <v>0</v>
      </c>
      <c r="AJ30" s="199">
        <v>0</v>
      </c>
      <c r="AK30" s="199">
        <v>0</v>
      </c>
      <c r="AL30" s="199">
        <v>0</v>
      </c>
      <c r="AM30" s="201">
        <f t="shared" si="1"/>
        <v>2</v>
      </c>
      <c r="AN30" s="199">
        <v>0</v>
      </c>
      <c r="AO30" s="199">
        <v>1</v>
      </c>
      <c r="AP30" s="199">
        <v>0</v>
      </c>
      <c r="AQ30" s="199">
        <v>0</v>
      </c>
      <c r="AR30" s="199">
        <v>1</v>
      </c>
    </row>
    <row r="31" spans="1:44" ht="18.75" x14ac:dyDescent="0.3">
      <c r="A31" s="98">
        <v>24</v>
      </c>
      <c r="B31" s="190" t="s">
        <v>336</v>
      </c>
      <c r="C31" s="200">
        <v>113.2</v>
      </c>
      <c r="D31" s="242">
        <v>145.5</v>
      </c>
      <c r="E31" s="242">
        <v>141.9</v>
      </c>
      <c r="F31" s="242">
        <f t="shared" si="2"/>
        <v>147.29219999999998</v>
      </c>
      <c r="G31" s="242">
        <f t="shared" si="2"/>
        <v>152.88930359999998</v>
      </c>
      <c r="H31" s="242">
        <f t="shared" si="3"/>
        <v>158.85198644039997</v>
      </c>
      <c r="I31" s="242">
        <v>60.4</v>
      </c>
      <c r="J31" s="242">
        <v>69.099999999999994</v>
      </c>
      <c r="K31" s="242">
        <v>76.400000000000006</v>
      </c>
      <c r="L31" s="242">
        <f t="shared" si="4"/>
        <v>79.379600000000011</v>
      </c>
      <c r="M31" s="242">
        <v>82.6</v>
      </c>
      <c r="N31" s="242">
        <f t="shared" si="4"/>
        <v>85.821399999999997</v>
      </c>
      <c r="O31" s="242">
        <v>189.3</v>
      </c>
      <c r="P31" s="242">
        <v>180.3</v>
      </c>
      <c r="Q31" s="242">
        <v>161.30000000000001</v>
      </c>
      <c r="R31" s="242">
        <v>161.30000000000001</v>
      </c>
      <c r="S31" s="242">
        <v>163.30000000000001</v>
      </c>
      <c r="T31" s="242">
        <v>163.30000000000001</v>
      </c>
      <c r="U31" s="205">
        <v>118</v>
      </c>
      <c r="V31" s="205">
        <v>32</v>
      </c>
      <c r="W31" s="189"/>
      <c r="X31" s="97"/>
      <c r="Y31" s="97">
        <f t="shared" si="0"/>
        <v>2</v>
      </c>
      <c r="Z31" s="205">
        <v>0</v>
      </c>
      <c r="AA31" s="205">
        <v>1</v>
      </c>
      <c r="AB31" s="205">
        <v>0</v>
      </c>
      <c r="AC31" s="205">
        <v>0</v>
      </c>
      <c r="AD31" s="199">
        <v>0</v>
      </c>
      <c r="AE31" s="199">
        <v>0</v>
      </c>
      <c r="AF31" s="199">
        <v>1</v>
      </c>
      <c r="AG31" s="199">
        <v>13</v>
      </c>
      <c r="AH31" s="199">
        <v>12</v>
      </c>
      <c r="AI31" s="199">
        <v>0</v>
      </c>
      <c r="AJ31" s="199">
        <v>0</v>
      </c>
      <c r="AK31" s="199">
        <v>1</v>
      </c>
      <c r="AL31" s="199">
        <v>1</v>
      </c>
      <c r="AM31" s="201">
        <f t="shared" si="1"/>
        <v>7</v>
      </c>
      <c r="AN31" s="199">
        <v>2</v>
      </c>
      <c r="AO31" s="199">
        <v>3</v>
      </c>
      <c r="AP31" s="199">
        <v>1</v>
      </c>
      <c r="AQ31" s="199">
        <v>0</v>
      </c>
      <c r="AR31" s="199">
        <v>1</v>
      </c>
    </row>
    <row r="32" spans="1:44" ht="18.75" x14ac:dyDescent="0.2">
      <c r="A32" s="98"/>
      <c r="B32" s="191" t="s">
        <v>140</v>
      </c>
      <c r="C32" s="171">
        <f t="shared" ref="C32:V32" si="5">SUM(C8:C31)</f>
        <v>6897.9999999999973</v>
      </c>
      <c r="D32" s="171">
        <f t="shared" si="5"/>
        <v>6685.7999999999984</v>
      </c>
      <c r="E32" s="171">
        <f t="shared" si="5"/>
        <v>6966</v>
      </c>
      <c r="F32" s="171">
        <f t="shared" si="5"/>
        <v>6907.0448000000006</v>
      </c>
      <c r="G32" s="171">
        <f t="shared" si="5"/>
        <v>7167.5673023999998</v>
      </c>
      <c r="H32" s="171">
        <f t="shared" si="5"/>
        <v>7401.2183271935983</v>
      </c>
      <c r="I32" s="171">
        <f t="shared" si="5"/>
        <v>1971.7000000000005</v>
      </c>
      <c r="J32" s="171">
        <f t="shared" si="5"/>
        <v>2050.9</v>
      </c>
      <c r="K32" s="206">
        <f t="shared" si="5"/>
        <v>2228</v>
      </c>
      <c r="L32" s="171">
        <f t="shared" si="5"/>
        <v>2316.9075000000007</v>
      </c>
      <c r="M32" s="171">
        <f t="shared" si="5"/>
        <v>2410.0449881</v>
      </c>
      <c r="N32" s="171">
        <f t="shared" si="5"/>
        <v>2506.9151426359003</v>
      </c>
      <c r="O32" s="171">
        <f t="shared" si="5"/>
        <v>4422.7865000000011</v>
      </c>
      <c r="P32" s="171">
        <f t="shared" si="5"/>
        <v>4283.5999999999995</v>
      </c>
      <c r="Q32" s="206">
        <f t="shared" si="5"/>
        <v>4174.8999999999996</v>
      </c>
      <c r="R32" s="171">
        <f t="shared" si="5"/>
        <v>4169.3999999999996</v>
      </c>
      <c r="S32" s="171">
        <f t="shared" si="5"/>
        <v>4171.3999999999996</v>
      </c>
      <c r="T32" s="171">
        <f t="shared" si="5"/>
        <v>4173.3999999999996</v>
      </c>
      <c r="U32" s="207">
        <f t="shared" si="5"/>
        <v>692</v>
      </c>
      <c r="V32" s="207">
        <f t="shared" si="5"/>
        <v>490</v>
      </c>
      <c r="W32" s="208"/>
      <c r="X32" s="122">
        <f t="shared" ref="X32:AR32" si="6">SUM(X8:X31)</f>
        <v>1839</v>
      </c>
      <c r="Y32" s="122">
        <f t="shared" si="6"/>
        <v>37</v>
      </c>
      <c r="Z32" s="185">
        <f t="shared" si="6"/>
        <v>1</v>
      </c>
      <c r="AA32" s="185">
        <f t="shared" si="6"/>
        <v>6</v>
      </c>
      <c r="AB32" s="185">
        <f t="shared" si="6"/>
        <v>1</v>
      </c>
      <c r="AC32" s="185">
        <f t="shared" si="6"/>
        <v>0</v>
      </c>
      <c r="AD32" s="185">
        <f t="shared" si="6"/>
        <v>3</v>
      </c>
      <c r="AE32" s="185">
        <f t="shared" si="6"/>
        <v>0</v>
      </c>
      <c r="AF32" s="185">
        <f t="shared" si="6"/>
        <v>26</v>
      </c>
      <c r="AG32" s="122">
        <f t="shared" si="6"/>
        <v>177</v>
      </c>
      <c r="AH32" s="122">
        <f t="shared" si="6"/>
        <v>162</v>
      </c>
      <c r="AI32" s="122">
        <f t="shared" si="6"/>
        <v>5</v>
      </c>
      <c r="AJ32" s="122">
        <f t="shared" si="6"/>
        <v>4</v>
      </c>
      <c r="AK32" s="122">
        <f t="shared" si="6"/>
        <v>12</v>
      </c>
      <c r="AL32" s="122">
        <f t="shared" si="6"/>
        <v>11</v>
      </c>
      <c r="AM32" s="122">
        <f t="shared" si="6"/>
        <v>81</v>
      </c>
      <c r="AN32" s="122">
        <f t="shared" si="6"/>
        <v>23</v>
      </c>
      <c r="AO32" s="122">
        <f t="shared" si="6"/>
        <v>31</v>
      </c>
      <c r="AP32" s="122">
        <f t="shared" si="6"/>
        <v>1</v>
      </c>
      <c r="AQ32" s="122">
        <f t="shared" si="6"/>
        <v>0</v>
      </c>
      <c r="AR32" s="122">
        <f t="shared" si="6"/>
        <v>26</v>
      </c>
    </row>
    <row r="33" spans="1:44" ht="18.75" x14ac:dyDescent="0.2">
      <c r="A33" s="36"/>
      <c r="B33" s="155"/>
      <c r="C33" s="162"/>
      <c r="D33" s="155"/>
      <c r="E33" s="155"/>
      <c r="F33" s="155"/>
      <c r="G33" s="155"/>
      <c r="H33" s="155"/>
      <c r="I33" s="162"/>
      <c r="J33" s="155"/>
      <c r="K33" s="155"/>
      <c r="L33" s="155"/>
      <c r="M33" s="155"/>
      <c r="N33" s="155"/>
      <c r="O33" s="162"/>
      <c r="P33" s="155"/>
      <c r="Q33" s="155"/>
      <c r="R33" s="155"/>
      <c r="S33" s="155"/>
      <c r="T33" s="155"/>
      <c r="U33" s="163"/>
      <c r="V33" s="163"/>
      <c r="W33" s="163"/>
      <c r="X33" s="163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</row>
    <row r="34" spans="1:44" ht="23.25" customHeight="1" x14ac:dyDescent="0.25">
      <c r="B34" s="164"/>
      <c r="C34" s="328" t="s">
        <v>139</v>
      </c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</row>
    <row r="35" spans="1:44" ht="18.75" x14ac:dyDescent="0.3">
      <c r="B35" s="10"/>
      <c r="C35" s="10"/>
      <c r="D35" s="10"/>
      <c r="E35" s="10"/>
      <c r="F35" s="10"/>
      <c r="G35" s="10"/>
      <c r="H35" s="10"/>
    </row>
    <row r="41" spans="1:44" ht="18.75" x14ac:dyDescent="0.2">
      <c r="AI41" s="330"/>
      <c r="AJ41" s="331"/>
    </row>
  </sheetData>
  <sheetProtection formatCells="0" formatColumns="0" formatRows="0"/>
  <mergeCells count="55">
    <mergeCell ref="Z5:Z7"/>
    <mergeCell ref="AF5:AF7"/>
    <mergeCell ref="AG4:AL4"/>
    <mergeCell ref="AG6:AG7"/>
    <mergeCell ref="AB5:AB7"/>
    <mergeCell ref="AC5:AC7"/>
    <mergeCell ref="AD5:AD7"/>
    <mergeCell ref="AI41:AJ41"/>
    <mergeCell ref="C4:H5"/>
    <mergeCell ref="U4:V5"/>
    <mergeCell ref="AG5:AH5"/>
    <mergeCell ref="I4:N5"/>
    <mergeCell ref="F6:H6"/>
    <mergeCell ref="E6:E7"/>
    <mergeCell ref="W4:X5"/>
    <mergeCell ref="W6:W7"/>
    <mergeCell ref="X6:X7"/>
    <mergeCell ref="O4:T5"/>
    <mergeCell ref="R6:T6"/>
    <mergeCell ref="O6:O7"/>
    <mergeCell ref="P6:P7"/>
    <mergeCell ref="AI5:AJ5"/>
    <mergeCell ref="AA5:AA7"/>
    <mergeCell ref="D6:D7"/>
    <mergeCell ref="K6:K7"/>
    <mergeCell ref="Y34:AR34"/>
    <mergeCell ref="L6:N6"/>
    <mergeCell ref="W1:X1"/>
    <mergeCell ref="A2:X2"/>
    <mergeCell ref="F1:H1"/>
    <mergeCell ref="C34:X34"/>
    <mergeCell ref="A4:A7"/>
    <mergeCell ref="B4:B7"/>
    <mergeCell ref="C6:C7"/>
    <mergeCell ref="Q6:Q7"/>
    <mergeCell ref="Y4:Y7"/>
    <mergeCell ref="J6:J7"/>
    <mergeCell ref="V6:V7"/>
    <mergeCell ref="U6:U7"/>
    <mergeCell ref="AN4:AR4"/>
    <mergeCell ref="AQ5:AQ7"/>
    <mergeCell ref="AR5:AR7"/>
    <mergeCell ref="AJ6:AJ7"/>
    <mergeCell ref="I6:I7"/>
    <mergeCell ref="AI6:AI7"/>
    <mergeCell ref="AK5:AL5"/>
    <mergeCell ref="AE5:AE7"/>
    <mergeCell ref="AO5:AO7"/>
    <mergeCell ref="AP5:AP7"/>
    <mergeCell ref="AL6:AL7"/>
    <mergeCell ref="AM4:AM7"/>
    <mergeCell ref="AH6:AH7"/>
    <mergeCell ref="AN5:AN7"/>
    <mergeCell ref="AK6:AK7"/>
    <mergeCell ref="Z4:AF4"/>
  </mergeCells>
  <phoneticPr fontId="8" type="noConversion"/>
  <printOptions horizontalCentered="1"/>
  <pageMargins left="0.59055118110236227" right="0.59055118110236227" top="0.78740157480314965" bottom="0.39370078740157483" header="0" footer="0"/>
  <pageSetup paperSize="9" scale="41" fitToWidth="2" fitToHeight="10" orientation="landscape" horizontalDpi="300" verticalDpi="300" r:id="rId1"/>
  <headerFooter alignWithMargins="0"/>
  <colBreaks count="1" manualBreakCount="1">
    <brk id="24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0"/>
    <pageSetUpPr fitToPage="1"/>
  </sheetPr>
  <dimension ref="A1:P12"/>
  <sheetViews>
    <sheetView view="pageBreakPreview" zoomScale="75" zoomScaleNormal="75" zoomScaleSheetLayoutView="75" workbookViewId="0">
      <selection activeCell="I4" sqref="I4:L4"/>
    </sheetView>
  </sheetViews>
  <sheetFormatPr defaultRowHeight="12.75" x14ac:dyDescent="0.2"/>
  <cols>
    <col min="1" max="1" width="5.5703125" customWidth="1"/>
    <col min="2" max="2" width="31.28515625" customWidth="1"/>
    <col min="3" max="3" width="32" customWidth="1"/>
    <col min="4" max="4" width="21.42578125" customWidth="1"/>
    <col min="5" max="5" width="17.140625" customWidth="1"/>
    <col min="6" max="6" width="5.140625" customWidth="1"/>
    <col min="7" max="8" width="17.140625" customWidth="1"/>
    <col min="9" max="9" width="14" customWidth="1"/>
    <col min="10" max="10" width="16" customWidth="1"/>
    <col min="11" max="11" width="15.85546875" customWidth="1"/>
    <col min="12" max="12" width="13.5703125" customWidth="1"/>
    <col min="13" max="13" width="14.7109375" customWidth="1"/>
    <col min="14" max="14" width="17.7109375" customWidth="1"/>
  </cols>
  <sheetData>
    <row r="1" spans="1:16" ht="19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52" t="s">
        <v>123</v>
      </c>
      <c r="N1" s="252"/>
      <c r="O1" s="17"/>
      <c r="P1" s="17"/>
    </row>
    <row r="2" spans="1:16" ht="66" customHeight="1" x14ac:dyDescent="0.2">
      <c r="A2" s="336" t="s">
        <v>486</v>
      </c>
      <c r="B2" s="336"/>
      <c r="C2" s="336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16" ht="29.25" customHeight="1" x14ac:dyDescent="0.2">
      <c r="A3" s="123"/>
      <c r="B3" s="123"/>
      <c r="C3" s="1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6" ht="63" customHeight="1" x14ac:dyDescent="0.2">
      <c r="A4" s="255" t="s">
        <v>70</v>
      </c>
      <c r="B4" s="255" t="s">
        <v>117</v>
      </c>
      <c r="C4" s="255" t="s">
        <v>76</v>
      </c>
      <c r="D4" s="255" t="s">
        <v>77</v>
      </c>
      <c r="E4" s="255" t="s">
        <v>119</v>
      </c>
      <c r="F4" s="255"/>
      <c r="G4" s="255" t="s">
        <v>78</v>
      </c>
      <c r="H4" s="255" t="s">
        <v>79</v>
      </c>
      <c r="I4" s="338" t="s">
        <v>482</v>
      </c>
      <c r="J4" s="339"/>
      <c r="K4" s="339"/>
      <c r="L4" s="339"/>
      <c r="M4" s="255" t="s">
        <v>120</v>
      </c>
      <c r="N4" s="255" t="s">
        <v>116</v>
      </c>
    </row>
    <row r="5" spans="1:16" ht="96.75" customHeight="1" x14ac:dyDescent="0.2">
      <c r="A5" s="255"/>
      <c r="B5" s="255"/>
      <c r="C5" s="255"/>
      <c r="D5" s="255"/>
      <c r="E5" s="255"/>
      <c r="F5" s="255"/>
      <c r="G5" s="255"/>
      <c r="H5" s="255"/>
      <c r="I5" s="128" t="s">
        <v>340</v>
      </c>
      <c r="J5" s="128" t="s">
        <v>480</v>
      </c>
      <c r="K5" s="239" t="s">
        <v>485</v>
      </c>
      <c r="L5" s="128" t="s">
        <v>481</v>
      </c>
      <c r="M5" s="255"/>
      <c r="N5" s="255"/>
    </row>
    <row r="6" spans="1:16" ht="53.45" customHeight="1" x14ac:dyDescent="0.2">
      <c r="A6" s="341" t="s">
        <v>384</v>
      </c>
      <c r="B6" s="342" t="s">
        <v>479</v>
      </c>
      <c r="C6" s="342" t="s">
        <v>466</v>
      </c>
      <c r="D6" s="342" t="s">
        <v>467</v>
      </c>
      <c r="E6" s="340" t="s">
        <v>468</v>
      </c>
      <c r="F6" s="345"/>
      <c r="G6" s="241">
        <f>SUM(G7:G10)</f>
        <v>0</v>
      </c>
      <c r="H6" s="241">
        <f t="shared" ref="H6:L6" si="0">SUM(H7:H10)</f>
        <v>43.4</v>
      </c>
      <c r="I6" s="243">
        <f t="shared" si="0"/>
        <v>2.0779999999999998</v>
      </c>
      <c r="J6" s="241">
        <f t="shared" si="0"/>
        <v>0</v>
      </c>
      <c r="K6" s="241">
        <f t="shared" si="0"/>
        <v>0</v>
      </c>
      <c r="L6" s="241">
        <f t="shared" si="0"/>
        <v>0</v>
      </c>
      <c r="M6" s="241">
        <f>SUM(M7:M10)</f>
        <v>25.8</v>
      </c>
      <c r="N6" s="245">
        <f>SUM(N7:N10)</f>
        <v>0</v>
      </c>
    </row>
    <row r="7" spans="1:16" ht="18.75" x14ac:dyDescent="0.2">
      <c r="A7" s="341"/>
      <c r="B7" s="343"/>
      <c r="C7" s="343"/>
      <c r="D7" s="343"/>
      <c r="E7" s="340">
        <v>2021</v>
      </c>
      <c r="F7" s="345">
        <v>2013</v>
      </c>
      <c r="G7" s="241">
        <v>0</v>
      </c>
      <c r="H7" s="240">
        <v>8.5</v>
      </c>
      <c r="I7" s="243">
        <v>0.375</v>
      </c>
      <c r="J7" s="240"/>
      <c r="K7" s="240"/>
      <c r="L7" s="240"/>
      <c r="M7" s="241">
        <v>5.4</v>
      </c>
      <c r="N7" s="246">
        <v>0</v>
      </c>
    </row>
    <row r="8" spans="1:16" ht="18.75" x14ac:dyDescent="0.2">
      <c r="A8" s="341"/>
      <c r="B8" s="343"/>
      <c r="C8" s="343"/>
      <c r="D8" s="343"/>
      <c r="E8" s="340">
        <v>2022</v>
      </c>
      <c r="F8" s="320"/>
      <c r="G8" s="241">
        <v>0</v>
      </c>
      <c r="H8" s="240">
        <v>9.6999999999999993</v>
      </c>
      <c r="I8" s="243">
        <v>0.41199999999999998</v>
      </c>
      <c r="J8" s="240"/>
      <c r="K8" s="240"/>
      <c r="L8" s="240"/>
      <c r="M8" s="241">
        <v>6.2</v>
      </c>
      <c r="N8" s="246">
        <v>0</v>
      </c>
    </row>
    <row r="9" spans="1:16" ht="18.75" x14ac:dyDescent="0.2">
      <c r="A9" s="341"/>
      <c r="B9" s="343"/>
      <c r="C9" s="343"/>
      <c r="D9" s="343"/>
      <c r="E9" s="340">
        <v>2023</v>
      </c>
      <c r="F9" s="320"/>
      <c r="G9" s="241">
        <v>0</v>
      </c>
      <c r="H9" s="240">
        <v>14.1</v>
      </c>
      <c r="I9" s="243">
        <v>0.504</v>
      </c>
      <c r="J9" s="240"/>
      <c r="K9" s="240"/>
      <c r="L9" s="240"/>
      <c r="M9" s="241">
        <v>7</v>
      </c>
      <c r="N9" s="246">
        <v>0</v>
      </c>
    </row>
    <row r="10" spans="1:16" ht="18.75" x14ac:dyDescent="0.2">
      <c r="A10" s="341"/>
      <c r="B10" s="344"/>
      <c r="C10" s="344"/>
      <c r="D10" s="344"/>
      <c r="E10" s="340">
        <v>2024</v>
      </c>
      <c r="F10" s="345">
        <v>2013</v>
      </c>
      <c r="G10" s="241">
        <v>0</v>
      </c>
      <c r="H10" s="240">
        <v>11.1</v>
      </c>
      <c r="I10" s="243">
        <v>0.78700000000000003</v>
      </c>
      <c r="J10" s="240"/>
      <c r="K10" s="240"/>
      <c r="L10" s="240"/>
      <c r="M10" s="241">
        <v>7.2</v>
      </c>
      <c r="N10" s="246">
        <v>0</v>
      </c>
    </row>
    <row r="11" spans="1:16" ht="18.75" x14ac:dyDescent="0.2">
      <c r="A11" s="332" t="s">
        <v>483</v>
      </c>
      <c r="B11" s="333"/>
      <c r="C11" s="333"/>
      <c r="D11" s="333"/>
      <c r="E11" s="333"/>
      <c r="F11" s="334"/>
      <c r="G11" s="248">
        <f>G6</f>
        <v>0</v>
      </c>
      <c r="H11" s="248">
        <f t="shared" ref="H11:N11" si="1">H6</f>
        <v>43.4</v>
      </c>
      <c r="I11" s="249">
        <f t="shared" si="1"/>
        <v>2.0779999999999998</v>
      </c>
      <c r="J11" s="248">
        <f t="shared" si="1"/>
        <v>0</v>
      </c>
      <c r="K11" s="248">
        <f t="shared" si="1"/>
        <v>0</v>
      </c>
      <c r="L11" s="248">
        <f t="shared" si="1"/>
        <v>0</v>
      </c>
      <c r="M11" s="248">
        <f t="shared" si="1"/>
        <v>25.8</v>
      </c>
      <c r="N11" s="250">
        <f t="shared" si="1"/>
        <v>0</v>
      </c>
    </row>
    <row r="12" spans="1:16" ht="18.75" x14ac:dyDescent="0.2">
      <c r="A12" s="335" t="s">
        <v>484</v>
      </c>
      <c r="B12" s="335"/>
      <c r="C12" s="335"/>
      <c r="D12" s="335"/>
      <c r="E12" s="335"/>
      <c r="F12" s="335"/>
      <c r="G12" s="184">
        <f>G11</f>
        <v>0</v>
      </c>
      <c r="H12" s="184">
        <f t="shared" ref="H12:N12" si="2">H11</f>
        <v>43.4</v>
      </c>
      <c r="I12" s="244">
        <f t="shared" si="2"/>
        <v>2.0779999999999998</v>
      </c>
      <c r="J12" s="184">
        <f t="shared" si="2"/>
        <v>0</v>
      </c>
      <c r="K12" s="184">
        <f t="shared" si="2"/>
        <v>0</v>
      </c>
      <c r="L12" s="184">
        <f t="shared" si="2"/>
        <v>0</v>
      </c>
      <c r="M12" s="184">
        <f t="shared" si="2"/>
        <v>25.8</v>
      </c>
      <c r="N12" s="247">
        <f t="shared" si="2"/>
        <v>0</v>
      </c>
    </row>
  </sheetData>
  <sheetProtection formatCells="0" formatColumns="0" formatRows="0"/>
  <mergeCells count="23">
    <mergeCell ref="A6:A10"/>
    <mergeCell ref="B6:B10"/>
    <mergeCell ref="C6:C10"/>
    <mergeCell ref="D6:D10"/>
    <mergeCell ref="E6:F6"/>
    <mergeCell ref="E7:F7"/>
    <mergeCell ref="E10:F10"/>
    <mergeCell ref="A11:F11"/>
    <mergeCell ref="A12:F12"/>
    <mergeCell ref="M1:N1"/>
    <mergeCell ref="A2:N2"/>
    <mergeCell ref="M4:M5"/>
    <mergeCell ref="A4:A5"/>
    <mergeCell ref="D4:D5"/>
    <mergeCell ref="H4:H5"/>
    <mergeCell ref="N4:N5"/>
    <mergeCell ref="G4:G5"/>
    <mergeCell ref="I4:L4"/>
    <mergeCell ref="B4:B5"/>
    <mergeCell ref="C4:C5"/>
    <mergeCell ref="E4:F5"/>
    <mergeCell ref="E8:F8"/>
    <mergeCell ref="E9:F9"/>
  </mergeCells>
  <phoneticPr fontId="8" type="noConversion"/>
  <printOptions horizontalCentered="1"/>
  <pageMargins left="0.25" right="0.25" top="0.75" bottom="0.75" header="0.3" footer="0.3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2021 </vt:lpstr>
      <vt:lpstr>Приложение 2</vt:lpstr>
      <vt:lpstr>Прил 3 (расчет ИФО) (2)</vt:lpstr>
      <vt:lpstr>Прил 4 (показатели предприятий)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2021 '!Заголовки_для_печати</vt:lpstr>
      <vt:lpstr>'Прил 3 (расчет ИФО) (2)'!Область_печати</vt:lpstr>
      <vt:lpstr>'Прил 4 (показатели предприятий)'!Область_печати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2021 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Молоцило</cp:lastModifiedBy>
  <cp:lastPrinted>2021-07-06T03:12:29Z</cp:lastPrinted>
  <dcterms:created xsi:type="dcterms:W3CDTF">2006-03-06T08:26:24Z</dcterms:created>
  <dcterms:modified xsi:type="dcterms:W3CDTF">2021-07-07T05:23:42Z</dcterms:modified>
</cp:coreProperties>
</file>